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activeTab="1"/>
  </bookViews>
  <sheets>
    <sheet name="INGRESOS  A FEBRERO 2023" sheetId="1" r:id="rId1"/>
    <sheet name="EJEC PPT A FEBRERO 2023 TOT" sheetId="2" r:id="rId2"/>
  </sheets>
  <definedNames/>
  <calcPr fullCalcOnLoad="1"/>
</workbook>
</file>

<file path=xl/sharedStrings.xml><?xml version="1.0" encoding="utf-8"?>
<sst xmlns="http://schemas.openxmlformats.org/spreadsheetml/2006/main" count="300" uniqueCount="283">
  <si>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</si>
  <si>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</si>
  <si>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</si>
  <si>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</si>
  <si>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</si>
  <si>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</si>
  <si>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</si>
  <si>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</si>
  <si>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</si>
  <si>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</si>
  <si>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</si>
  <si>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</si>
  <si>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</si>
  <si>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</si>
  <si>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</si>
  <si>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</si>
  <si>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</si>
  <si>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</si>
  <si>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</si>
  <si>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</si>
  <si>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</si>
  <si>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</si>
  <si>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</si>
  <si>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</si>
  <si>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</si>
  <si>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</si>
  <si>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</si>
  <si>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</si>
  <si>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</si>
  <si>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</si>
  <si>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</si>
  <si>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</si>
  <si>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</si>
  <si>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</si>
  <si>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</si>
  <si>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</si>
  <si>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</si>
  <si>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</si>
  <si>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</si>
  <si>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</si>
  <si>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</si>
  <si>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</si>
  <si>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</si>
  <si>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</si>
  <si>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</si>
  <si>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</si>
  <si>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</si>
  <si>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</si>
  <si>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</si>
  <si>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</si>
  <si>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</si>
  <si>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</si>
  <si>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</si>
  <si>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</si>
  <si>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</si>
  <si>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</si>
  <si>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</si>
  <si>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</si>
  <si>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</si>
  <si>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</si>
  <si>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</si>
  <si>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</si>
  <si>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</si>
  <si>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</si>
  <si>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</si>
  <si>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</si>
  <si>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</si>
  <si>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</si>
  <si>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</si>
  <si>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</si>
  <si>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</si>
  <si>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</si>
  <si>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</si>
  <si>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</si>
  <si>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</si>
  <si>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</si>
  <si>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</si>
  <si>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</si>
  <si>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</si>
  <si>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</si>
  <si>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</si>
  <si>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</si>
  <si>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</si>
  <si>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</si>
  <si>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</si>
  <si>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</si>
  <si>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</si>
  <si>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</si>
  <si>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</si>
  <si>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</si>
  <si>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</si>
  <si>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</si>
  <si>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</si>
  <si>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</si>
  <si>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</si>
  <si>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</si>
  <si>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</si>
  <si>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</si>
  <si>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</si>
  <si>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</si>
  <si>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</si>
  <si>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</si>
  <si>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</si>
  <si>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</si>
  <si>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</si>
  <si>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</si>
  <si>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</si>
  <si>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</si>
  <si>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</si>
  <si>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</si>
  <si>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</si>
  <si>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</si>
  <si>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</si>
  <si>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</si>
  <si>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</si>
  <si>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</si>
  <si>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</si>
  <si>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</si>
  <si>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</si>
  <si>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</si>
  <si>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</si>
  <si>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</si>
  <si>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</si>
  <si>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</si>
  <si>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</si>
  <si>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</si>
  <si>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</si>
  <si>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</si>
  <si>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</si>
  <si>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</si>
  <si>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</si>
  <si>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</si>
  <si>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</si>
  <si>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</si>
  <si>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</si>
  <si>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</si>
  <si>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</si>
  <si>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</si>
  <si>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</si>
  <si>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</si>
  <si>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</si>
  <si>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</si>
  <si>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</si>
  <si>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</si>
  <si>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</si>
  <si>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</si>
  <si>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</si>
  <si>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</si>
  <si>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</si>
  <si>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</si>
  <si>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</si>
  <si>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</si>
  <si>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</si>
  <si>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</si>
  <si>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</si>
  <si>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</si>
  <si>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</si>
  <si>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</si>
  <si>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</si>
  <si>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</si>
  <si>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</si>
  <si>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</si>
  <si>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</si>
  <si>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</si>
  <si>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</si>
  <si>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</si>
  <si>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</si>
  <si>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</si>
  <si>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</si>
  <si>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</si>
  <si>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</si>
  <si>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</si>
  <si>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</si>
  <si>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</si>
  <si>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</si>
  <si>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</si>
  <si>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</si>
  <si>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</si>
  <si>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</si>
  <si>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</si>
  <si>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</si>
  <si>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</si>
  <si>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</si>
  <si>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</si>
  <si>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</si>
  <si>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</si>
  <si>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</si>
  <si>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</si>
  <si>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</si>
  <si>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</si>
  <si>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</si>
  <si>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</si>
  <si>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</si>
  <si>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</si>
  <si>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</si>
  <si>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</si>
  <si>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</si>
  <si>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</si>
  <si>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</si>
  <si>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</si>
  <si>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</si>
  <si>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</si>
  <si>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</si>
  <si>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</si>
  <si>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</si>
  <si>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</si>
  <si>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</si>
  <si>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</si>
  <si>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</si>
  <si>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</si>
  <si>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</si>
  <si>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</si>
  <si>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</si>
  <si>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</si>
  <si>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</si>
  <si>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</si>
  <si>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</si>
  <si>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</si>
  <si>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</si>
  <si>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</si>
  <si>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</si>
  <si>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</si>
  <si>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</si>
  <si>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</si>
  <si>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</si>
  <si>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</si>
  <si>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</si>
  <si>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</si>
  <si>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</si>
  <si>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</si>
  <si>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</si>
  <si>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</si>
  <si>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</si>
  <si>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</si>
  <si>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</si>
  <si>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</si>
  <si>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</si>
  <si>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</si>
  <si>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</si>
  <si>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</si>
  <si>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</si>
  <si>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</si>
  <si>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</si>
  <si>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</si>
  <si>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</si>
  <si>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</si>
  <si>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</si>
  <si>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</si>
  <si>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</si>
  <si>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</si>
  <si>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</si>
  <si>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</si>
  <si>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</si>
  <si>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</si>
  <si>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</si>
  <si>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</si>
  <si>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</si>
  <si>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</si>
  <si>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</si>
  <si>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</si>
  <si>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</si>
  <si>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</si>
  <si>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</si>
  <si>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</si>
  <si>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</si>
  <si>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</si>
  <si>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</si>
  <si>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</si>
  <si>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</si>
  <si>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</si>
  <si>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</si>
  <si>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</si>
  <si>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</si>
  <si>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</si>
  <si>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</si>
  <si>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EJECUCION DE EGRESOS A FEBRERO 28 VIGENCIA 2023</t>
  </si>
  <si>
    <t>EJECUCIÓN PRESUPUESTAL ACUMULADA DESDE 01/01/2023 HASTA 28/02/2023</t>
  </si>
  <si>
    <t>EJECUCIÓN PRESUPUESTAL DESDE 01/02/2023 HASTA 28/02/2023</t>
  </si>
  <si>
    <t>EJECUCION PRESUPUESTAL ACUMULADA DESDE 01/01/2023 HASTA 31/01/2023</t>
  </si>
  <si>
    <t>Ingresos Acumulados Desde
01/01/2023 hasta 31/01/2023</t>
  </si>
  <si>
    <t>Ingresos Desde 01/02/2023
hasta 28/02/2023</t>
  </si>
  <si>
    <t>Ingresos Acumulados Desde
01/01/2023 hasta 28/02/2023</t>
  </si>
  <si>
    <t>EJECUCION DE INGRESOS A FEBRERO 28 DE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</si>
</sst>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72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72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3" fontId="44" fillId="0" borderId="0" xfId="50" applyNumberFormat="1" applyFont="1" applyAlignment="1">
      <alignment horizontal="center" vertical="center" wrapText="1"/>
    </xf>
    <xf numFmtId="172" fontId="44" fillId="0" borderId="0" xfId="50" applyNumberFormat="1" applyFont="1" applyAlignment="1">
      <alignment wrapText="1"/>
    </xf>
    <xf numFmtId="172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72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9" fontId="46" fillId="6" borderId="18" xfId="0" applyNumberFormat="1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73" fontId="44" fillId="0" borderId="19" xfId="49" applyNumberFormat="1" applyFont="1" applyBorder="1" applyAlignment="1">
      <alignment horizontal="right" vertical="center"/>
    </xf>
    <xf numFmtId="43" fontId="46" fillId="2" borderId="19" xfId="49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6" fillId="35" borderId="12" xfId="5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justify" vertical="center"/>
    </xf>
    <xf numFmtId="43" fontId="44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6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3" fontId="46" fillId="35" borderId="12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  <xf numFmtId="172" fontId="46" fillId="6" borderId="23" xfId="50" applyNumberFormat="1" applyFont="1" applyFill="1" applyBorder="1" applyAlignment="1">
      <alignment horizontal="center" vertical="center" wrapText="1"/>
    </xf>
    <xf numFmtId="172" fontId="46" fillId="6" borderId="24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8"/>
  <sheetViews>
    <sheetView showGridLines="0" zoomScalePageLayoutView="0" workbookViewId="0" topLeftCell="A1">
      <selection activeCell="I6" sqref="I6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9.140625" style="3" customWidth="1"/>
  </cols>
  <sheetData>
    <row r="1" spans="1:9" ht="13.5" thickBot="1">
      <c r="A1" s="75" t="s">
        <v>36</v>
      </c>
      <c r="B1" s="76"/>
      <c r="C1" s="76"/>
      <c r="D1" s="76"/>
      <c r="E1" s="76"/>
      <c r="F1" s="76"/>
      <c r="G1" s="76"/>
      <c r="H1" s="77"/>
      <c r="I1" s="1"/>
    </row>
    <row r="2" spans="1:9" ht="13.5" thickBot="1">
      <c r="A2" s="75" t="s">
        <v>282</v>
      </c>
      <c r="B2" s="76"/>
      <c r="C2" s="76"/>
      <c r="D2" s="76"/>
      <c r="E2" s="76"/>
      <c r="F2" s="76"/>
      <c r="G2" s="76"/>
      <c r="H2" s="77"/>
      <c r="I2" s="1"/>
    </row>
    <row r="3" spans="1:9" ht="13.5" thickBot="1">
      <c r="A3" s="75" t="s">
        <v>38</v>
      </c>
      <c r="B3" s="76"/>
      <c r="C3" s="76"/>
      <c r="D3" s="76"/>
      <c r="E3" s="76"/>
      <c r="F3" s="76"/>
      <c r="G3" s="76"/>
      <c r="H3" s="77"/>
      <c r="I3" s="1"/>
    </row>
    <row r="4" spans="3:9" ht="13.5" thickBot="1">
      <c r="C4" s="70"/>
      <c r="D4" s="70"/>
      <c r="E4" s="7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49" t="s">
        <v>0</v>
      </c>
      <c r="B6" s="50" t="s">
        <v>1</v>
      </c>
      <c r="C6" s="51" t="s">
        <v>2</v>
      </c>
      <c r="D6" s="51" t="s">
        <v>3</v>
      </c>
      <c r="E6" s="51" t="s">
        <v>4</v>
      </c>
      <c r="F6" s="52" t="s">
        <v>279</v>
      </c>
      <c r="G6" s="52" t="s">
        <v>280</v>
      </c>
      <c r="H6" s="52" t="s">
        <v>281</v>
      </c>
      <c r="I6" s="53" t="s">
        <v>5</v>
      </c>
      <c r="J6" s="9"/>
    </row>
    <row r="7" spans="1:10" s="10" customFormat="1" ht="12.75">
      <c r="A7" s="54" t="s">
        <v>217</v>
      </c>
      <c r="B7" s="30" t="s">
        <v>218</v>
      </c>
      <c r="C7" s="42">
        <v>37270657045</v>
      </c>
      <c r="D7" s="42">
        <v>0</v>
      </c>
      <c r="E7" s="42">
        <f>+C7+D7</f>
        <v>37270657045</v>
      </c>
      <c r="F7" s="42">
        <v>2159541046</v>
      </c>
      <c r="G7" s="42">
        <v>3313541126.84</v>
      </c>
      <c r="H7" s="42">
        <f>+F7+G7</f>
        <v>5473082172.84</v>
      </c>
      <c r="I7" s="55">
        <f>H7/E7*100</f>
        <v>14.68469462781911</v>
      </c>
      <c r="J7" s="11"/>
    </row>
    <row r="8" spans="1:10" s="10" customFormat="1" ht="12.75">
      <c r="A8" s="54">
        <v>1</v>
      </c>
      <c r="B8" s="30" t="s">
        <v>6</v>
      </c>
      <c r="C8" s="42">
        <f aca="true" t="shared" si="0" ref="C8:H8">+C9</f>
        <v>146272467955</v>
      </c>
      <c r="D8" s="42">
        <f t="shared" si="0"/>
        <v>0</v>
      </c>
      <c r="E8" s="42">
        <f t="shared" si="0"/>
        <v>146272467955</v>
      </c>
      <c r="F8" s="42">
        <f t="shared" si="0"/>
        <v>3585107200.45</v>
      </c>
      <c r="G8" s="42">
        <f t="shared" si="0"/>
        <v>1489311774.13</v>
      </c>
      <c r="H8" s="42">
        <f t="shared" si="0"/>
        <v>5074418974.58</v>
      </c>
      <c r="I8" s="55">
        <f>H8/E8*100</f>
        <v>3.4691552316879752</v>
      </c>
      <c r="J8" s="11"/>
    </row>
    <row r="9" spans="1:10" s="14" customFormat="1" ht="17.25" customHeight="1">
      <c r="A9" s="56" t="s">
        <v>72</v>
      </c>
      <c r="B9" s="27" t="s">
        <v>73</v>
      </c>
      <c r="C9" s="43">
        <f aca="true" t="shared" si="1" ref="C9:H9">+C10+C17+C22</f>
        <v>146272467955</v>
      </c>
      <c r="D9" s="43">
        <f t="shared" si="1"/>
        <v>0</v>
      </c>
      <c r="E9" s="43">
        <f t="shared" si="1"/>
        <v>146272467955</v>
      </c>
      <c r="F9" s="43">
        <f t="shared" si="1"/>
        <v>3585107200.45</v>
      </c>
      <c r="G9" s="43">
        <f t="shared" si="1"/>
        <v>1489311774.13</v>
      </c>
      <c r="H9" s="43">
        <f t="shared" si="1"/>
        <v>5074418974.58</v>
      </c>
      <c r="I9" s="43">
        <f>H9/E9*100</f>
        <v>3.4691552316879752</v>
      </c>
      <c r="J9" s="44"/>
    </row>
    <row r="10" spans="1:13" s="14" customFormat="1" ht="12.75">
      <c r="A10" s="57" t="s">
        <v>194</v>
      </c>
      <c r="B10" s="35" t="s">
        <v>195</v>
      </c>
      <c r="C10" s="45">
        <f aca="true" t="shared" si="2" ref="C10:H10">+C11+C14</f>
        <v>0</v>
      </c>
      <c r="D10" s="45">
        <f t="shared" si="2"/>
        <v>0</v>
      </c>
      <c r="E10" s="45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45">
        <f>+I11</f>
        <v>0</v>
      </c>
      <c r="J10" s="41"/>
      <c r="K10" s="41"/>
      <c r="L10" s="41"/>
      <c r="M10" s="41"/>
    </row>
    <row r="11" spans="1:13" s="14" customFormat="1" ht="12.75">
      <c r="A11" s="57" t="s">
        <v>196</v>
      </c>
      <c r="B11" s="35" t="s">
        <v>197</v>
      </c>
      <c r="C11" s="45">
        <f aca="true" t="shared" si="3" ref="C11:H11">+C12+C13</f>
        <v>0</v>
      </c>
      <c r="D11" s="45">
        <f t="shared" si="3"/>
        <v>0</v>
      </c>
      <c r="E11" s="45">
        <f t="shared" si="3"/>
        <v>0</v>
      </c>
      <c r="F11" s="45">
        <f t="shared" si="3"/>
        <v>0</v>
      </c>
      <c r="G11" s="45">
        <f t="shared" si="3"/>
        <v>0</v>
      </c>
      <c r="H11" s="45">
        <f t="shared" si="3"/>
        <v>0</v>
      </c>
      <c r="I11" s="45">
        <f>+I12</f>
        <v>0</v>
      </c>
      <c r="J11" s="41"/>
      <c r="K11" s="41"/>
      <c r="L11" s="41"/>
      <c r="M11" s="41"/>
    </row>
    <row r="12" spans="1:10" s="14" customFormat="1" ht="12.75">
      <c r="A12" s="59" t="s">
        <v>198</v>
      </c>
      <c r="B12" s="19" t="s">
        <v>199</v>
      </c>
      <c r="C12" s="46"/>
      <c r="D12" s="46"/>
      <c r="E12" s="46">
        <f>+C12+D12</f>
        <v>0</v>
      </c>
      <c r="F12" s="46"/>
      <c r="G12" s="46"/>
      <c r="H12" s="46">
        <f>+F12+G12</f>
        <v>0</v>
      </c>
      <c r="I12" s="60"/>
      <c r="J12" s="38"/>
    </row>
    <row r="13" spans="1:10" s="14" customFormat="1" ht="12.75">
      <c r="A13" s="59" t="s">
        <v>200</v>
      </c>
      <c r="B13" s="19" t="s">
        <v>201</v>
      </c>
      <c r="C13" s="46"/>
      <c r="D13" s="46"/>
      <c r="E13" s="46">
        <f>+C13+D13</f>
        <v>0</v>
      </c>
      <c r="F13" s="46"/>
      <c r="G13" s="46"/>
      <c r="H13" s="46">
        <f>+F13+G13</f>
        <v>0</v>
      </c>
      <c r="I13" s="60"/>
      <c r="J13" s="38"/>
    </row>
    <row r="14" spans="1:13" s="14" customFormat="1" ht="12.75">
      <c r="A14" s="57" t="s">
        <v>202</v>
      </c>
      <c r="B14" s="35" t="s">
        <v>203</v>
      </c>
      <c r="C14" s="45">
        <f aca="true" t="shared" si="4" ref="C14:H14">+C15+C16</f>
        <v>0</v>
      </c>
      <c r="D14" s="45">
        <f t="shared" si="4"/>
        <v>0</v>
      </c>
      <c r="E14" s="45">
        <f t="shared" si="4"/>
        <v>0</v>
      </c>
      <c r="F14" s="45">
        <f t="shared" si="4"/>
        <v>0</v>
      </c>
      <c r="G14" s="45">
        <f t="shared" si="4"/>
        <v>0</v>
      </c>
      <c r="H14" s="45">
        <f t="shared" si="4"/>
        <v>0</v>
      </c>
      <c r="I14" s="45">
        <f>+I15</f>
        <v>0</v>
      </c>
      <c r="J14" s="41"/>
      <c r="K14" s="41"/>
      <c r="L14" s="41"/>
      <c r="M14" s="41"/>
    </row>
    <row r="15" spans="1:10" s="14" customFormat="1" ht="12.75">
      <c r="A15" s="59" t="s">
        <v>204</v>
      </c>
      <c r="B15" s="19" t="s">
        <v>205</v>
      </c>
      <c r="C15" s="46"/>
      <c r="D15" s="46"/>
      <c r="E15" s="46">
        <f>+C15+D15</f>
        <v>0</v>
      </c>
      <c r="F15" s="46"/>
      <c r="G15" s="46"/>
      <c r="H15" s="46">
        <f>+F15+G15</f>
        <v>0</v>
      </c>
      <c r="I15" s="60"/>
      <c r="J15" s="38"/>
    </row>
    <row r="16" spans="1:10" s="14" customFormat="1" ht="12.75">
      <c r="A16" s="59" t="s">
        <v>206</v>
      </c>
      <c r="B16" s="19" t="s">
        <v>207</v>
      </c>
      <c r="C16" s="46"/>
      <c r="D16" s="46"/>
      <c r="E16" s="46">
        <f>+C16+D16</f>
        <v>0</v>
      </c>
      <c r="F16" s="46"/>
      <c r="G16" s="46"/>
      <c r="H16" s="46">
        <f>+F16+G16</f>
        <v>0</v>
      </c>
      <c r="I16" s="60"/>
      <c r="J16" s="38"/>
    </row>
    <row r="17" spans="1:13" s="14" customFormat="1" ht="12.75">
      <c r="A17" s="57" t="s">
        <v>208</v>
      </c>
      <c r="B17" s="35" t="s">
        <v>209</v>
      </c>
      <c r="C17" s="45">
        <f>+C18</f>
        <v>0</v>
      </c>
      <c r="D17" s="45">
        <f aca="true" t="shared" si="5" ref="D17:H20">+D18</f>
        <v>0</v>
      </c>
      <c r="E17" s="45">
        <f t="shared" si="5"/>
        <v>0</v>
      </c>
      <c r="F17" s="45">
        <f t="shared" si="5"/>
        <v>13407720</v>
      </c>
      <c r="G17" s="45">
        <f t="shared" si="5"/>
        <v>373261</v>
      </c>
      <c r="H17" s="45">
        <f t="shared" si="5"/>
        <v>13780981</v>
      </c>
      <c r="I17" s="45">
        <f>+I18</f>
        <v>0</v>
      </c>
      <c r="J17" s="41"/>
      <c r="K17" s="41"/>
      <c r="L17" s="41"/>
      <c r="M17" s="41"/>
    </row>
    <row r="18" spans="1:13" s="14" customFormat="1" ht="12.75">
      <c r="A18" s="57" t="s">
        <v>210</v>
      </c>
      <c r="B18" s="35" t="s">
        <v>211</v>
      </c>
      <c r="C18" s="45">
        <f>+C19</f>
        <v>0</v>
      </c>
      <c r="D18" s="45">
        <f t="shared" si="5"/>
        <v>0</v>
      </c>
      <c r="E18" s="45">
        <f t="shared" si="5"/>
        <v>0</v>
      </c>
      <c r="F18" s="45">
        <f t="shared" si="5"/>
        <v>13407720</v>
      </c>
      <c r="G18" s="45">
        <f t="shared" si="5"/>
        <v>373261</v>
      </c>
      <c r="H18" s="45">
        <f t="shared" si="5"/>
        <v>13780981</v>
      </c>
      <c r="I18" s="45">
        <f>+I19</f>
        <v>0</v>
      </c>
      <c r="J18" s="41"/>
      <c r="K18" s="41"/>
      <c r="L18" s="41"/>
      <c r="M18" s="41"/>
    </row>
    <row r="19" spans="1:13" s="14" customFormat="1" ht="21" customHeight="1">
      <c r="A19" s="58" t="s">
        <v>212</v>
      </c>
      <c r="B19" s="33" t="s">
        <v>213</v>
      </c>
      <c r="C19" s="40">
        <f>+C20</f>
        <v>0</v>
      </c>
      <c r="D19" s="40">
        <f t="shared" si="5"/>
        <v>0</v>
      </c>
      <c r="E19" s="40">
        <f t="shared" si="5"/>
        <v>0</v>
      </c>
      <c r="F19" s="40">
        <f t="shared" si="5"/>
        <v>13407720</v>
      </c>
      <c r="G19" s="40">
        <f t="shared" si="5"/>
        <v>373261</v>
      </c>
      <c r="H19" s="40">
        <f t="shared" si="5"/>
        <v>13780981</v>
      </c>
      <c r="I19" s="40">
        <f>+I20</f>
        <v>0</v>
      </c>
      <c r="J19" s="41"/>
      <c r="K19" s="41"/>
      <c r="L19" s="41"/>
      <c r="M19" s="41"/>
    </row>
    <row r="20" spans="1:13" s="14" customFormat="1" ht="21" customHeight="1">
      <c r="A20" s="58" t="s">
        <v>214</v>
      </c>
      <c r="B20" s="33" t="s">
        <v>173</v>
      </c>
      <c r="C20" s="40">
        <f>+C21</f>
        <v>0</v>
      </c>
      <c r="D20" s="40">
        <f t="shared" si="5"/>
        <v>0</v>
      </c>
      <c r="E20" s="40">
        <f t="shared" si="5"/>
        <v>0</v>
      </c>
      <c r="F20" s="40">
        <f t="shared" si="5"/>
        <v>13407720</v>
      </c>
      <c r="G20" s="40">
        <f t="shared" si="5"/>
        <v>373261</v>
      </c>
      <c r="H20" s="40">
        <f t="shared" si="5"/>
        <v>13780981</v>
      </c>
      <c r="I20" s="40">
        <f>+I21</f>
        <v>0</v>
      </c>
      <c r="J20" s="41"/>
      <c r="K20" s="41"/>
      <c r="L20" s="41"/>
      <c r="M20" s="41"/>
    </row>
    <row r="21" spans="1:10" s="14" customFormat="1" ht="12.75">
      <c r="A21" s="59" t="s">
        <v>215</v>
      </c>
      <c r="B21" s="19" t="s">
        <v>216</v>
      </c>
      <c r="C21" s="46"/>
      <c r="D21" s="46"/>
      <c r="E21" s="46">
        <f>+C21+D21</f>
        <v>0</v>
      </c>
      <c r="F21" s="46">
        <v>13407720</v>
      </c>
      <c r="G21" s="74">
        <v>373261</v>
      </c>
      <c r="H21" s="46">
        <f>+F21+G21</f>
        <v>13780981</v>
      </c>
      <c r="I21" s="60"/>
      <c r="J21" s="38"/>
    </row>
    <row r="22" spans="1:13" s="14" customFormat="1" ht="12.75">
      <c r="A22" s="57" t="s">
        <v>79</v>
      </c>
      <c r="B22" s="35" t="s">
        <v>8</v>
      </c>
      <c r="C22" s="45">
        <f aca="true" t="shared" si="6" ref="C22:H23">+C23</f>
        <v>146272467955</v>
      </c>
      <c r="D22" s="45">
        <f t="shared" si="6"/>
        <v>0</v>
      </c>
      <c r="E22" s="45">
        <f t="shared" si="6"/>
        <v>146272467955</v>
      </c>
      <c r="F22" s="45">
        <f t="shared" si="6"/>
        <v>3571699480.45</v>
      </c>
      <c r="G22" s="45">
        <f t="shared" si="6"/>
        <v>1488938513.13</v>
      </c>
      <c r="H22" s="45">
        <f t="shared" si="6"/>
        <v>5060637993.58</v>
      </c>
      <c r="I22" s="61">
        <f>H22/E22*100</f>
        <v>3.4597337860853483</v>
      </c>
      <c r="J22" s="41"/>
      <c r="K22" s="41"/>
      <c r="L22" s="41"/>
      <c r="M22" s="41"/>
    </row>
    <row r="23" spans="1:13" s="14" customFormat="1" ht="12.75">
      <c r="A23" s="57" t="s">
        <v>77</v>
      </c>
      <c r="B23" s="35" t="s">
        <v>78</v>
      </c>
      <c r="C23" s="45">
        <f t="shared" si="6"/>
        <v>146272467955</v>
      </c>
      <c r="D23" s="45">
        <f t="shared" si="6"/>
        <v>0</v>
      </c>
      <c r="E23" s="45">
        <f t="shared" si="6"/>
        <v>146272467955</v>
      </c>
      <c r="F23" s="45">
        <f t="shared" si="6"/>
        <v>3571699480.45</v>
      </c>
      <c r="G23" s="45">
        <f t="shared" si="6"/>
        <v>1488938513.13</v>
      </c>
      <c r="H23" s="45">
        <f t="shared" si="6"/>
        <v>5060637993.58</v>
      </c>
      <c r="I23" s="61">
        <f>H23/E23*100</f>
        <v>3.4597337860853483</v>
      </c>
      <c r="J23" s="41"/>
      <c r="K23" s="41"/>
      <c r="L23" s="41"/>
      <c r="M23" s="41"/>
    </row>
    <row r="24" spans="1:13" s="14" customFormat="1" ht="21" customHeight="1">
      <c r="A24" s="58" t="s">
        <v>75</v>
      </c>
      <c r="B24" s="33" t="s">
        <v>76</v>
      </c>
      <c r="C24" s="40">
        <f aca="true" t="shared" si="7" ref="C24:H24">+C25+C26</f>
        <v>146272467955</v>
      </c>
      <c r="D24" s="40">
        <f t="shared" si="7"/>
        <v>0</v>
      </c>
      <c r="E24" s="40">
        <f t="shared" si="7"/>
        <v>146272467955</v>
      </c>
      <c r="F24" s="40">
        <f t="shared" si="7"/>
        <v>3571699480.45</v>
      </c>
      <c r="G24" s="40">
        <f t="shared" si="7"/>
        <v>1488938513.13</v>
      </c>
      <c r="H24" s="40">
        <f t="shared" si="7"/>
        <v>5060637993.58</v>
      </c>
      <c r="I24" s="62">
        <f>H24/E24*100</f>
        <v>3.4597337860853483</v>
      </c>
      <c r="J24" s="41"/>
      <c r="K24" s="41"/>
      <c r="L24" s="41"/>
      <c r="M24" s="41"/>
    </row>
    <row r="25" spans="1:10" s="14" customFormat="1" ht="38.25">
      <c r="A25" s="59" t="s">
        <v>192</v>
      </c>
      <c r="B25" s="19" t="s">
        <v>9</v>
      </c>
      <c r="C25" s="46">
        <v>135391467955</v>
      </c>
      <c r="D25" s="46"/>
      <c r="E25" s="46">
        <f>+C25+D25</f>
        <v>135391467955</v>
      </c>
      <c r="F25" s="46">
        <v>2519772705.45</v>
      </c>
      <c r="G25" s="46">
        <v>1488889589.13</v>
      </c>
      <c r="H25" s="46">
        <f>+F25+G25</f>
        <v>4008662294.58</v>
      </c>
      <c r="I25" s="60">
        <f>H25/E25*100</f>
        <v>2.9607938780251333</v>
      </c>
      <c r="J25" s="38"/>
    </row>
    <row r="26" spans="1:10" s="14" customFormat="1" ht="26.25" customHeight="1">
      <c r="A26" s="59" t="s">
        <v>193</v>
      </c>
      <c r="B26" s="19" t="s">
        <v>74</v>
      </c>
      <c r="C26" s="46">
        <v>10881000000</v>
      </c>
      <c r="D26" s="46"/>
      <c r="E26" s="46">
        <f>+C26+D26</f>
        <v>10881000000</v>
      </c>
      <c r="F26" s="46">
        <v>1051926775</v>
      </c>
      <c r="G26" s="46">
        <v>48924</v>
      </c>
      <c r="H26" s="46">
        <f>+F26+G26</f>
        <v>1051975699</v>
      </c>
      <c r="I26" s="60">
        <f>H26/E26*100</f>
        <v>9.668005688815366</v>
      </c>
      <c r="J26" s="38"/>
    </row>
    <row r="27" spans="1:10" s="10" customFormat="1" ht="12.75">
      <c r="A27" s="54" t="s">
        <v>263</v>
      </c>
      <c r="B27" s="30" t="s">
        <v>268</v>
      </c>
      <c r="C27" s="42">
        <f aca="true" t="shared" si="8" ref="C27:H30">+C28</f>
        <v>0</v>
      </c>
      <c r="D27" s="42">
        <f t="shared" si="8"/>
        <v>0</v>
      </c>
      <c r="E27" s="42">
        <f t="shared" si="8"/>
        <v>0</v>
      </c>
      <c r="F27" s="42">
        <f t="shared" si="8"/>
        <v>264991.81</v>
      </c>
      <c r="G27" s="42">
        <f t="shared" si="8"/>
        <v>293003</v>
      </c>
      <c r="H27" s="42">
        <f t="shared" si="8"/>
        <v>557994.81</v>
      </c>
      <c r="I27" s="55"/>
      <c r="J27" s="11"/>
    </row>
    <row r="28" spans="1:10" s="14" customFormat="1" ht="17.25" customHeight="1">
      <c r="A28" s="56" t="s">
        <v>264</v>
      </c>
      <c r="B28" s="27" t="s">
        <v>269</v>
      </c>
      <c r="C28" s="43">
        <f t="shared" si="8"/>
        <v>0</v>
      </c>
      <c r="D28" s="43">
        <f t="shared" si="8"/>
        <v>0</v>
      </c>
      <c r="E28" s="43">
        <f t="shared" si="8"/>
        <v>0</v>
      </c>
      <c r="F28" s="43">
        <f t="shared" si="8"/>
        <v>264991.81</v>
      </c>
      <c r="G28" s="43">
        <f t="shared" si="8"/>
        <v>293003</v>
      </c>
      <c r="H28" s="43">
        <f t="shared" si="8"/>
        <v>557994.81</v>
      </c>
      <c r="I28" s="43"/>
      <c r="J28" s="44"/>
    </row>
    <row r="29" spans="1:13" s="14" customFormat="1" ht="12.75">
      <c r="A29" s="57" t="s">
        <v>265</v>
      </c>
      <c r="B29" s="35" t="s">
        <v>270</v>
      </c>
      <c r="C29" s="45">
        <f t="shared" si="8"/>
        <v>0</v>
      </c>
      <c r="D29" s="45">
        <f t="shared" si="8"/>
        <v>0</v>
      </c>
      <c r="E29" s="45">
        <f t="shared" si="8"/>
        <v>0</v>
      </c>
      <c r="F29" s="45">
        <f t="shared" si="8"/>
        <v>264991.81</v>
      </c>
      <c r="G29" s="45">
        <f t="shared" si="8"/>
        <v>293003</v>
      </c>
      <c r="H29" s="45">
        <f t="shared" si="8"/>
        <v>557994.81</v>
      </c>
      <c r="I29" s="45"/>
      <c r="J29" s="41"/>
      <c r="K29" s="41"/>
      <c r="L29" s="41"/>
      <c r="M29" s="41"/>
    </row>
    <row r="30" spans="1:13" s="14" customFormat="1" ht="21" customHeight="1">
      <c r="A30" s="58" t="s">
        <v>266</v>
      </c>
      <c r="B30" s="33" t="s">
        <v>271</v>
      </c>
      <c r="C30" s="40">
        <f t="shared" si="8"/>
        <v>0</v>
      </c>
      <c r="D30" s="40">
        <f t="shared" si="8"/>
        <v>0</v>
      </c>
      <c r="E30" s="40">
        <f t="shared" si="8"/>
        <v>0</v>
      </c>
      <c r="F30" s="40">
        <f t="shared" si="8"/>
        <v>264991.81</v>
      </c>
      <c r="G30" s="40">
        <f t="shared" si="8"/>
        <v>293003</v>
      </c>
      <c r="H30" s="40">
        <f t="shared" si="8"/>
        <v>557994.81</v>
      </c>
      <c r="I30" s="40"/>
      <c r="J30" s="41"/>
      <c r="K30" s="41"/>
      <c r="L30" s="41"/>
      <c r="M30" s="41"/>
    </row>
    <row r="31" spans="1:10" s="14" customFormat="1" ht="12.75">
      <c r="A31" s="59" t="s">
        <v>267</v>
      </c>
      <c r="B31" s="19" t="s">
        <v>272</v>
      </c>
      <c r="C31" s="46"/>
      <c r="D31" s="46"/>
      <c r="E31" s="46">
        <f>+C31+D31</f>
        <v>0</v>
      </c>
      <c r="F31" s="46">
        <v>264991.81</v>
      </c>
      <c r="G31" s="46">
        <v>293003</v>
      </c>
      <c r="H31" s="46">
        <f>+F31+G31</f>
        <v>557994.81</v>
      </c>
      <c r="I31" s="60"/>
      <c r="J31" s="38"/>
    </row>
    <row r="32" spans="1:10" s="10" customFormat="1" ht="13.5" thickBot="1">
      <c r="A32" s="78" t="s">
        <v>219</v>
      </c>
      <c r="B32" s="79"/>
      <c r="C32" s="63">
        <f aca="true" t="shared" si="9" ref="C32:H32">+C7+C8+C27</f>
        <v>183543125000</v>
      </c>
      <c r="D32" s="63">
        <f t="shared" si="9"/>
        <v>0</v>
      </c>
      <c r="E32" s="63">
        <f t="shared" si="9"/>
        <v>183543125000</v>
      </c>
      <c r="F32" s="63">
        <f t="shared" si="9"/>
        <v>5744913238.26</v>
      </c>
      <c r="G32" s="63">
        <f t="shared" si="9"/>
        <v>4803145903.97</v>
      </c>
      <c r="H32" s="63">
        <f t="shared" si="9"/>
        <v>10548059142.23</v>
      </c>
      <c r="I32" s="63">
        <f>H32/E32*100</f>
        <v>5.74691051066609</v>
      </c>
      <c r="J32" s="9"/>
    </row>
    <row r="33" spans="1:9" s="2" customFormat="1" ht="12.75">
      <c r="A33" s="4"/>
      <c r="B33" s="4"/>
      <c r="C33" s="12"/>
      <c r="D33" s="13"/>
      <c r="E33" s="13"/>
      <c r="F33" s="7"/>
      <c r="G33" s="7"/>
      <c r="H33" s="7"/>
      <c r="I33" s="8"/>
    </row>
    <row r="34" spans="1:9" s="2" customFormat="1" ht="12.75">
      <c r="A34" s="4"/>
      <c r="B34" s="4"/>
      <c r="C34" s="12"/>
      <c r="D34" s="12"/>
      <c r="E34" s="12"/>
      <c r="F34" s="7"/>
      <c r="G34" s="7"/>
      <c r="H34" s="7"/>
      <c r="I34" s="8"/>
    </row>
    <row r="35" spans="1:9" s="2" customFormat="1" ht="12.75">
      <c r="A35" s="4"/>
      <c r="B35" s="4"/>
      <c r="C35" s="12"/>
      <c r="D35" s="13"/>
      <c r="E35" s="13"/>
      <c r="F35" s="7"/>
      <c r="G35" s="7"/>
      <c r="H35" s="7"/>
      <c r="I35" s="8"/>
    </row>
    <row r="36" spans="1:9" s="2" customFormat="1" ht="12.75">
      <c r="A36" s="3"/>
      <c r="B36" s="4"/>
      <c r="F36" s="7"/>
      <c r="G36" s="7"/>
      <c r="H36" s="7"/>
      <c r="I36" s="8"/>
    </row>
    <row r="37" spans="1:9" s="2" customFormat="1" ht="12.75">
      <c r="A37" s="3"/>
      <c r="B37" s="4"/>
      <c r="F37" s="7"/>
      <c r="G37" s="7"/>
      <c r="H37" s="7"/>
      <c r="I37" s="8"/>
    </row>
    <row r="38" spans="1:9" s="2" customFormat="1" ht="12.75">
      <c r="A38" s="3"/>
      <c r="B38" s="4"/>
      <c r="F38" s="7"/>
      <c r="G38" s="7"/>
      <c r="H38" s="7"/>
      <c r="I38" s="8"/>
    </row>
  </sheetData>
  <sheetProtection/>
  <mergeCells count="4">
    <mergeCell ref="A1:H1"/>
    <mergeCell ref="A2:H2"/>
    <mergeCell ref="A3:H3"/>
    <mergeCell ref="A32:B32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8"/>
  <sheetViews>
    <sheetView showGridLines="0" tabSelected="1" zoomScale="99" zoomScaleNormal="99" zoomScalePageLayoutView="0" workbookViewId="0" topLeftCell="A1">
      <pane xSplit="2" ySplit="6" topLeftCell="E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94" sqref="I94"/>
    </sheetView>
  </sheetViews>
  <sheetFormatPr defaultColWidth="11.421875" defaultRowHeight="15"/>
  <cols>
    <col min="1" max="1" width="24.57421875" style="14" customWidth="1"/>
    <col min="2" max="2" width="44.0039062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8" customWidth="1"/>
    <col min="15" max="16" width="17.8515625" style="25" customWidth="1"/>
    <col min="17" max="17" width="14.140625" style="14" customWidth="1"/>
    <col min="18" max="18" width="5.00390625" style="14" customWidth="1"/>
    <col min="19" max="16384" width="9.140625" style="14" customWidth="1"/>
  </cols>
  <sheetData>
    <row r="1" spans="1:16" ht="12.7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5" t="s">
        <v>275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4" ht="12.75">
      <c r="C4" s="22"/>
      <c r="D4" s="23"/>
      <c r="E4" s="23"/>
      <c r="F4" s="23"/>
      <c r="G4" s="23"/>
      <c r="H4" s="24"/>
      <c r="M4" s="47"/>
      <c r="N4" s="47"/>
    </row>
    <row r="5" spans="1:16" ht="30.75" customHeight="1">
      <c r="A5" s="86" t="s">
        <v>0</v>
      </c>
      <c r="B5" s="80" t="s">
        <v>1</v>
      </c>
      <c r="C5" s="83" t="s">
        <v>229</v>
      </c>
      <c r="D5" s="81" t="s">
        <v>278</v>
      </c>
      <c r="E5" s="81"/>
      <c r="F5" s="81"/>
      <c r="G5" s="81" t="s">
        <v>277</v>
      </c>
      <c r="H5" s="81"/>
      <c r="I5" s="81"/>
      <c r="J5" s="81" t="s">
        <v>276</v>
      </c>
      <c r="K5" s="81"/>
      <c r="L5" s="81"/>
      <c r="M5" s="82" t="s">
        <v>10</v>
      </c>
      <c r="N5" s="82"/>
      <c r="O5" s="81" t="s">
        <v>11</v>
      </c>
      <c r="P5" s="81" t="s">
        <v>12</v>
      </c>
    </row>
    <row r="6" spans="1:16" ht="12.75">
      <c r="A6" s="86"/>
      <c r="B6" s="80"/>
      <c r="C6" s="84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81"/>
      <c r="P6" s="81"/>
    </row>
    <row r="7" spans="1:16" ht="12.75">
      <c r="A7" s="26" t="s">
        <v>40</v>
      </c>
      <c r="B7" s="26" t="s">
        <v>20</v>
      </c>
      <c r="C7" s="28">
        <f>+C8+C34+C102+C106+C113</f>
        <v>183543125000</v>
      </c>
      <c r="D7" s="28">
        <f aca="true" t="shared" si="0" ref="D7:L7">+D8+D34+D102+D106+D113</f>
        <v>90462670150.63998</v>
      </c>
      <c r="E7" s="28">
        <f t="shared" si="0"/>
        <v>44074784319.27</v>
      </c>
      <c r="F7" s="28">
        <f t="shared" si="0"/>
        <v>4346653739.45</v>
      </c>
      <c r="G7" s="28">
        <f t="shared" si="0"/>
        <v>1200361310.6599998</v>
      </c>
      <c r="H7" s="28">
        <f t="shared" si="0"/>
        <v>4472359475.88</v>
      </c>
      <c r="I7" s="28">
        <f t="shared" si="0"/>
        <v>4678218413.5</v>
      </c>
      <c r="J7" s="28">
        <f t="shared" si="0"/>
        <v>91663031461.29999</v>
      </c>
      <c r="K7" s="28">
        <f t="shared" si="0"/>
        <v>48547143795.149994</v>
      </c>
      <c r="L7" s="28">
        <f t="shared" si="0"/>
        <v>9024872152.95</v>
      </c>
      <c r="M7" s="73">
        <f aca="true" t="shared" si="1" ref="M7:M77">K7/C7*100</f>
        <v>26.449993043950837</v>
      </c>
      <c r="N7" s="28">
        <f aca="true" t="shared" si="2" ref="N7:N77">+L7/C7*100</f>
        <v>4.917030890124597</v>
      </c>
      <c r="O7" s="28">
        <f>+O8+O34+O102+O106+O113</f>
        <v>91880093538.7</v>
      </c>
      <c r="P7" s="28">
        <f>+P8+P34+P102+P106+P113</f>
        <v>39522271642.2</v>
      </c>
    </row>
    <row r="8" spans="1:16" ht="12.75">
      <c r="A8" s="29" t="s">
        <v>41</v>
      </c>
      <c r="B8" s="29" t="s">
        <v>21</v>
      </c>
      <c r="C8" s="31">
        <f aca="true" t="shared" si="3" ref="C8:L8">+C9</f>
        <v>38532481848</v>
      </c>
      <c r="D8" s="31">
        <f t="shared" si="3"/>
        <v>38532481848</v>
      </c>
      <c r="E8" s="31">
        <f t="shared" si="3"/>
        <v>2055028646</v>
      </c>
      <c r="F8" s="31">
        <f t="shared" si="3"/>
        <v>2055028646</v>
      </c>
      <c r="G8" s="31">
        <f t="shared" si="3"/>
        <v>0</v>
      </c>
      <c r="H8" s="31">
        <f t="shared" si="3"/>
        <v>2058209816</v>
      </c>
      <c r="I8" s="31">
        <f t="shared" si="3"/>
        <v>2058209816</v>
      </c>
      <c r="J8" s="31">
        <f t="shared" si="3"/>
        <v>38532481848</v>
      </c>
      <c r="K8" s="31">
        <f t="shared" si="3"/>
        <v>4113238462</v>
      </c>
      <c r="L8" s="31">
        <f t="shared" si="3"/>
        <v>4113238462</v>
      </c>
      <c r="M8" s="31">
        <f t="shared" si="1"/>
        <v>10.674730162011338</v>
      </c>
      <c r="N8" s="31">
        <f t="shared" si="2"/>
        <v>10.674730162011338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 aca="true" t="shared" si="4" ref="C9:L9">+C10+C18+C26</f>
        <v>38532481848</v>
      </c>
      <c r="D9" s="28">
        <f t="shared" si="4"/>
        <v>38532481848</v>
      </c>
      <c r="E9" s="28">
        <f t="shared" si="4"/>
        <v>2055028646</v>
      </c>
      <c r="F9" s="28">
        <f t="shared" si="4"/>
        <v>2055028646</v>
      </c>
      <c r="G9" s="28">
        <f t="shared" si="4"/>
        <v>0</v>
      </c>
      <c r="H9" s="28">
        <f t="shared" si="4"/>
        <v>2058209816</v>
      </c>
      <c r="I9" s="28">
        <f t="shared" si="4"/>
        <v>2058209816</v>
      </c>
      <c r="J9" s="28">
        <f t="shared" si="4"/>
        <v>38532481848</v>
      </c>
      <c r="K9" s="28">
        <f t="shared" si="4"/>
        <v>4113238462</v>
      </c>
      <c r="L9" s="28">
        <f t="shared" si="4"/>
        <v>4113238462</v>
      </c>
      <c r="M9" s="28">
        <f t="shared" si="1"/>
        <v>10.674730162011338</v>
      </c>
      <c r="N9" s="28">
        <f t="shared" si="2"/>
        <v>10.674730162011338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26191621140</v>
      </c>
      <c r="D10" s="17">
        <f t="shared" si="5"/>
        <v>26191621140</v>
      </c>
      <c r="E10" s="17">
        <f t="shared" si="5"/>
        <v>1352276812</v>
      </c>
      <c r="F10" s="17">
        <f t="shared" si="5"/>
        <v>1352276812</v>
      </c>
      <c r="G10" s="17">
        <f t="shared" si="5"/>
        <v>0</v>
      </c>
      <c r="H10" s="17">
        <f t="shared" si="5"/>
        <v>1389156164</v>
      </c>
      <c r="I10" s="17">
        <f t="shared" si="5"/>
        <v>1389156164</v>
      </c>
      <c r="J10" s="17">
        <f t="shared" si="5"/>
        <v>26191621140</v>
      </c>
      <c r="K10" s="17">
        <f t="shared" si="5"/>
        <v>2741432976</v>
      </c>
      <c r="L10" s="17">
        <f t="shared" si="5"/>
        <v>2741432976</v>
      </c>
      <c r="M10" s="17">
        <f t="shared" si="1"/>
        <v>10.466831974036412</v>
      </c>
      <c r="N10" s="17">
        <f t="shared" si="2"/>
        <v>10.466831974036412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 aca="true" t="shared" si="6" ref="C11:L11">+C12+C13+C14+C15+C16+C17</f>
        <v>26191621140</v>
      </c>
      <c r="D11" s="17">
        <f t="shared" si="6"/>
        <v>26191621140</v>
      </c>
      <c r="E11" s="17">
        <f t="shared" si="6"/>
        <v>1352276812</v>
      </c>
      <c r="F11" s="17">
        <f t="shared" si="6"/>
        <v>1352276812</v>
      </c>
      <c r="G11" s="17">
        <f t="shared" si="6"/>
        <v>0</v>
      </c>
      <c r="H11" s="17">
        <f t="shared" si="6"/>
        <v>1389156164</v>
      </c>
      <c r="I11" s="17">
        <f t="shared" si="6"/>
        <v>1389156164</v>
      </c>
      <c r="J11" s="17">
        <f t="shared" si="6"/>
        <v>26191621140</v>
      </c>
      <c r="K11" s="17">
        <f t="shared" si="6"/>
        <v>2741432976</v>
      </c>
      <c r="L11" s="17">
        <f t="shared" si="6"/>
        <v>2741432976</v>
      </c>
      <c r="M11" s="17">
        <f t="shared" si="1"/>
        <v>10.466831974036412</v>
      </c>
      <c r="N11" s="17">
        <f t="shared" si="2"/>
        <v>10.466831974036412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20373381192</v>
      </c>
      <c r="D12" s="72">
        <v>20373381192</v>
      </c>
      <c r="E12" s="72">
        <v>1205408499</v>
      </c>
      <c r="F12" s="72">
        <v>1205408499</v>
      </c>
      <c r="G12" s="72">
        <v>0</v>
      </c>
      <c r="H12" s="72">
        <v>1292249100</v>
      </c>
      <c r="I12" s="72">
        <v>1292249100</v>
      </c>
      <c r="J12" s="21">
        <f aca="true" t="shared" si="7" ref="J12:K17">+D12+G12</f>
        <v>20373381192</v>
      </c>
      <c r="K12" s="21">
        <f t="shared" si="7"/>
        <v>2497657599</v>
      </c>
      <c r="L12" s="21">
        <f aca="true" t="shared" si="8" ref="L12:L17">+F12+I12</f>
        <v>2497657599</v>
      </c>
      <c r="M12" s="21">
        <f t="shared" si="1"/>
        <v>12.25941622287396</v>
      </c>
      <c r="N12" s="21">
        <f t="shared" si="2"/>
        <v>12.25941622287396</v>
      </c>
      <c r="O12" s="21">
        <f aca="true" t="shared" si="9" ref="O12:O17">+C12-J12</f>
        <v>0</v>
      </c>
      <c r="P12" s="21">
        <f aca="true" t="shared" si="10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1276575276</v>
      </c>
      <c r="D13" s="72">
        <v>1276575276</v>
      </c>
      <c r="E13" s="72">
        <v>38019359</v>
      </c>
      <c r="F13" s="72">
        <v>38019359</v>
      </c>
      <c r="G13" s="72">
        <v>0</v>
      </c>
      <c r="H13" s="72">
        <v>44102787</v>
      </c>
      <c r="I13" s="72">
        <v>44102787</v>
      </c>
      <c r="J13" s="21">
        <f t="shared" si="7"/>
        <v>1276575276</v>
      </c>
      <c r="K13" s="21">
        <f t="shared" si="7"/>
        <v>82122146</v>
      </c>
      <c r="L13" s="21">
        <f t="shared" si="8"/>
        <v>82122146</v>
      </c>
      <c r="M13" s="21">
        <f t="shared" si="1"/>
        <v>6.433004582175536</v>
      </c>
      <c r="N13" s="21">
        <f t="shared" si="2"/>
        <v>6.433004582175536</v>
      </c>
      <c r="O13" s="21">
        <f t="shared" si="9"/>
        <v>0</v>
      </c>
      <c r="P13" s="21">
        <f t="shared" si="10"/>
        <v>0</v>
      </c>
      <c r="Q13" s="39"/>
    </row>
    <row r="14" spans="1:17" ht="12.75">
      <c r="A14" s="18" t="s">
        <v>49</v>
      </c>
      <c r="B14" s="18" t="s">
        <v>50</v>
      </c>
      <c r="C14" s="20">
        <v>631457089</v>
      </c>
      <c r="D14" s="72">
        <v>631457089</v>
      </c>
      <c r="E14" s="72">
        <v>62728761</v>
      </c>
      <c r="F14" s="72">
        <v>62728761</v>
      </c>
      <c r="G14" s="72">
        <v>0</v>
      </c>
      <c r="H14" s="72">
        <v>16249476</v>
      </c>
      <c r="I14" s="72">
        <v>16249476</v>
      </c>
      <c r="J14" s="21">
        <f t="shared" si="7"/>
        <v>631457089</v>
      </c>
      <c r="K14" s="21">
        <f t="shared" si="7"/>
        <v>78978237</v>
      </c>
      <c r="L14" s="21">
        <f t="shared" si="8"/>
        <v>78978237</v>
      </c>
      <c r="M14" s="21">
        <f t="shared" si="1"/>
        <v>12.507300713825703</v>
      </c>
      <c r="N14" s="21">
        <f t="shared" si="2"/>
        <v>12.507300713825703</v>
      </c>
      <c r="O14" s="21">
        <f t="shared" si="9"/>
        <v>0</v>
      </c>
      <c r="P14" s="21">
        <f t="shared" si="10"/>
        <v>0</v>
      </c>
      <c r="Q14" s="39"/>
    </row>
    <row r="15" spans="1:17" ht="12.75">
      <c r="A15" s="18" t="s">
        <v>51</v>
      </c>
      <c r="B15" s="18" t="s">
        <v>52</v>
      </c>
      <c r="C15" s="20">
        <v>928392223</v>
      </c>
      <c r="D15" s="72">
        <v>928392223</v>
      </c>
      <c r="E15" s="72">
        <v>0</v>
      </c>
      <c r="F15" s="72">
        <v>0</v>
      </c>
      <c r="G15" s="72">
        <v>0</v>
      </c>
      <c r="H15" s="72">
        <v>6103299</v>
      </c>
      <c r="I15" s="72">
        <v>6103299</v>
      </c>
      <c r="J15" s="21">
        <f t="shared" si="7"/>
        <v>928392223</v>
      </c>
      <c r="K15" s="21">
        <f t="shared" si="7"/>
        <v>6103299</v>
      </c>
      <c r="L15" s="21">
        <f t="shared" si="8"/>
        <v>6103299</v>
      </c>
      <c r="M15" s="21">
        <f t="shared" si="1"/>
        <v>0.6574052268854476</v>
      </c>
      <c r="N15" s="21">
        <f t="shared" si="2"/>
        <v>0.6574052268854476</v>
      </c>
      <c r="O15" s="21">
        <f t="shared" si="9"/>
        <v>0</v>
      </c>
      <c r="P15" s="21">
        <f t="shared" si="10"/>
        <v>0</v>
      </c>
      <c r="Q15" s="39"/>
    </row>
    <row r="16" spans="1:17" ht="12.75">
      <c r="A16" s="18" t="s">
        <v>53</v>
      </c>
      <c r="B16" s="18" t="s">
        <v>54</v>
      </c>
      <c r="C16" s="20">
        <v>2014740084</v>
      </c>
      <c r="D16" s="72">
        <v>2014740084</v>
      </c>
      <c r="E16" s="72">
        <v>0</v>
      </c>
      <c r="F16" s="72">
        <v>0</v>
      </c>
      <c r="G16" s="72">
        <v>0</v>
      </c>
      <c r="H16" s="72">
        <v>1885599</v>
      </c>
      <c r="I16" s="72">
        <v>1885599</v>
      </c>
      <c r="J16" s="21">
        <f t="shared" si="7"/>
        <v>2014740084</v>
      </c>
      <c r="K16" s="21">
        <f t="shared" si="7"/>
        <v>1885599</v>
      </c>
      <c r="L16" s="21">
        <f t="shared" si="8"/>
        <v>1885599</v>
      </c>
      <c r="M16" s="21">
        <f t="shared" si="1"/>
        <v>0.0935901863954775</v>
      </c>
      <c r="N16" s="21">
        <f t="shared" si="2"/>
        <v>0.0935901863954775</v>
      </c>
      <c r="O16" s="21">
        <f t="shared" si="9"/>
        <v>0</v>
      </c>
      <c r="P16" s="21">
        <f t="shared" si="10"/>
        <v>0</v>
      </c>
      <c r="Q16" s="39"/>
    </row>
    <row r="17" spans="1:17" ht="12.75">
      <c r="A17" s="18" t="s">
        <v>55</v>
      </c>
      <c r="B17" s="18" t="s">
        <v>56</v>
      </c>
      <c r="C17" s="20">
        <v>967075276</v>
      </c>
      <c r="D17" s="72">
        <v>967075276</v>
      </c>
      <c r="E17" s="72">
        <v>46120193</v>
      </c>
      <c r="F17" s="72">
        <v>46120193</v>
      </c>
      <c r="G17" s="72">
        <v>0</v>
      </c>
      <c r="H17" s="72">
        <v>28565903</v>
      </c>
      <c r="I17" s="72">
        <v>28565903</v>
      </c>
      <c r="J17" s="21">
        <f t="shared" si="7"/>
        <v>967075276</v>
      </c>
      <c r="K17" s="21">
        <f t="shared" si="7"/>
        <v>74686096</v>
      </c>
      <c r="L17" s="21">
        <f t="shared" si="8"/>
        <v>74686096</v>
      </c>
      <c r="M17" s="21">
        <f t="shared" si="1"/>
        <v>7.722883404579976</v>
      </c>
      <c r="N17" s="21">
        <f t="shared" si="2"/>
        <v>7.722883404579976</v>
      </c>
      <c r="O17" s="21">
        <f t="shared" si="9"/>
        <v>0</v>
      </c>
      <c r="P17" s="21">
        <f t="shared" si="10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8958997715</v>
      </c>
      <c r="D18" s="17">
        <f>+D19+D20+D21+D22+D23+D24+D25</f>
        <v>8958997715</v>
      </c>
      <c r="E18" s="17">
        <f aca="true" t="shared" si="11" ref="E18:L18">+E19+E20+E21+E22+E23+E24+E25</f>
        <v>553828995</v>
      </c>
      <c r="F18" s="17">
        <f t="shared" si="11"/>
        <v>553828995</v>
      </c>
      <c r="G18" s="17">
        <f t="shared" si="11"/>
        <v>0</v>
      </c>
      <c r="H18" s="17">
        <f t="shared" si="11"/>
        <v>540089397</v>
      </c>
      <c r="I18" s="17">
        <f t="shared" si="11"/>
        <v>540089397</v>
      </c>
      <c r="J18" s="17">
        <f t="shared" si="11"/>
        <v>8958997715</v>
      </c>
      <c r="K18" s="17">
        <f t="shared" si="11"/>
        <v>1093918392</v>
      </c>
      <c r="L18" s="17">
        <f t="shared" si="11"/>
        <v>1093918392</v>
      </c>
      <c r="M18" s="17">
        <f t="shared" si="1"/>
        <v>12.210276492965932</v>
      </c>
      <c r="N18" s="17">
        <f t="shared" si="2"/>
        <v>12.210276492965932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2673769583</v>
      </c>
      <c r="D19" s="21">
        <v>2673769583</v>
      </c>
      <c r="E19" s="21">
        <v>172529404</v>
      </c>
      <c r="F19" s="21">
        <v>172529404</v>
      </c>
      <c r="G19" s="21">
        <v>0</v>
      </c>
      <c r="H19" s="21">
        <v>168012398</v>
      </c>
      <c r="I19" s="21">
        <v>168012398</v>
      </c>
      <c r="J19" s="21">
        <f>+D19+G19</f>
        <v>2673769583</v>
      </c>
      <c r="K19" s="21">
        <f>+E19+H19</f>
        <v>340541802</v>
      </c>
      <c r="L19" s="21">
        <f aca="true" t="shared" si="12" ref="L19:L25">+F19+I19</f>
        <v>340541802</v>
      </c>
      <c r="M19" s="21">
        <f t="shared" si="1"/>
        <v>12.736392999800236</v>
      </c>
      <c r="N19" s="21">
        <f t="shared" si="2"/>
        <v>12.736392999800236</v>
      </c>
      <c r="O19" s="21">
        <f aca="true" t="shared" si="13" ref="O19:O25">+C19-J19</f>
        <v>0</v>
      </c>
      <c r="P19" s="21">
        <f aca="true" t="shared" si="14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1893920166</v>
      </c>
      <c r="D20" s="21">
        <v>1893920166</v>
      </c>
      <c r="E20" s="21">
        <v>123575106</v>
      </c>
      <c r="F20" s="21">
        <v>123575106</v>
      </c>
      <c r="G20" s="21">
        <v>0</v>
      </c>
      <c r="H20" s="21">
        <v>120112652</v>
      </c>
      <c r="I20" s="21">
        <v>120112652</v>
      </c>
      <c r="J20" s="21">
        <f aca="true" t="shared" si="15" ref="J20:J25">+D20+G20</f>
        <v>1893920166</v>
      </c>
      <c r="K20" s="21">
        <f aca="true" t="shared" si="16" ref="K20:K25">+E20+H20</f>
        <v>243687758</v>
      </c>
      <c r="L20" s="21">
        <f t="shared" si="12"/>
        <v>243687758</v>
      </c>
      <c r="M20" s="21">
        <f t="shared" si="1"/>
        <v>12.866844251131967</v>
      </c>
      <c r="N20" s="21">
        <f t="shared" si="2"/>
        <v>12.866844251131967</v>
      </c>
      <c r="O20" s="21">
        <f t="shared" si="13"/>
        <v>0</v>
      </c>
      <c r="P20" s="21">
        <f t="shared" si="14"/>
        <v>0</v>
      </c>
      <c r="Q20" s="39"/>
    </row>
    <row r="21" spans="1:17" ht="12.75">
      <c r="A21" s="18" t="s">
        <v>62</v>
      </c>
      <c r="B21" s="18" t="s">
        <v>67</v>
      </c>
      <c r="C21" s="20">
        <v>2182635078</v>
      </c>
      <c r="D21" s="21">
        <v>2182635078</v>
      </c>
      <c r="E21" s="21">
        <v>124436585</v>
      </c>
      <c r="F21" s="21">
        <v>124436585</v>
      </c>
      <c r="G21" s="21">
        <v>0</v>
      </c>
      <c r="H21" s="21">
        <v>119609147</v>
      </c>
      <c r="I21" s="21">
        <v>119609147</v>
      </c>
      <c r="J21" s="21">
        <f t="shared" si="15"/>
        <v>2182635078</v>
      </c>
      <c r="K21" s="21">
        <f t="shared" si="16"/>
        <v>244045732</v>
      </c>
      <c r="L21" s="21">
        <f t="shared" si="12"/>
        <v>244045732</v>
      </c>
      <c r="M21" s="21">
        <f t="shared" si="1"/>
        <v>11.181243005753618</v>
      </c>
      <c r="N21" s="21">
        <f t="shared" si="2"/>
        <v>11.181243005753618</v>
      </c>
      <c r="O21" s="21">
        <f t="shared" si="13"/>
        <v>0</v>
      </c>
      <c r="P21" s="21">
        <f t="shared" si="14"/>
        <v>0</v>
      </c>
      <c r="Q21" s="39"/>
    </row>
    <row r="22" spans="1:17" ht="12.75">
      <c r="A22" s="18" t="s">
        <v>63</v>
      </c>
      <c r="B22" s="18" t="s">
        <v>68</v>
      </c>
      <c r="C22" s="20">
        <v>929939540</v>
      </c>
      <c r="D22" s="21">
        <v>929939540</v>
      </c>
      <c r="E22" s="21">
        <v>56246500</v>
      </c>
      <c r="F22" s="21">
        <v>56246500</v>
      </c>
      <c r="G22" s="21">
        <v>0</v>
      </c>
      <c r="H22" s="21">
        <v>55698200</v>
      </c>
      <c r="I22" s="21">
        <v>55698200</v>
      </c>
      <c r="J22" s="21">
        <f t="shared" si="15"/>
        <v>929939540</v>
      </c>
      <c r="K22" s="21">
        <f t="shared" si="16"/>
        <v>111944700</v>
      </c>
      <c r="L22" s="21">
        <f t="shared" si="12"/>
        <v>111944700</v>
      </c>
      <c r="M22" s="21">
        <f t="shared" si="1"/>
        <v>12.037847105630114</v>
      </c>
      <c r="N22" s="21">
        <f t="shared" si="2"/>
        <v>12.037847105630114</v>
      </c>
      <c r="O22" s="21">
        <f t="shared" si="13"/>
        <v>0</v>
      </c>
      <c r="P22" s="21">
        <f t="shared" si="14"/>
        <v>0</v>
      </c>
      <c r="Q22" s="39"/>
    </row>
    <row r="23" spans="1:17" ht="12.75">
      <c r="A23" s="18" t="s">
        <v>64</v>
      </c>
      <c r="B23" s="18" t="s">
        <v>69</v>
      </c>
      <c r="C23" s="20">
        <v>116308931</v>
      </c>
      <c r="D23" s="21">
        <v>116308931</v>
      </c>
      <c r="E23" s="21">
        <v>6729200</v>
      </c>
      <c r="F23" s="21">
        <v>6729200</v>
      </c>
      <c r="G23" s="21">
        <v>0</v>
      </c>
      <c r="H23" s="21">
        <v>7030200</v>
      </c>
      <c r="I23" s="21">
        <v>7030200</v>
      </c>
      <c r="J23" s="21">
        <f t="shared" si="15"/>
        <v>116308931</v>
      </c>
      <c r="K23" s="21">
        <f t="shared" si="16"/>
        <v>13759400</v>
      </c>
      <c r="L23" s="21">
        <f t="shared" si="12"/>
        <v>13759400</v>
      </c>
      <c r="M23" s="21">
        <f t="shared" si="1"/>
        <v>11.830045966117597</v>
      </c>
      <c r="N23" s="21">
        <f t="shared" si="2"/>
        <v>11.830045966117597</v>
      </c>
      <c r="O23" s="21">
        <f t="shared" si="13"/>
        <v>0</v>
      </c>
      <c r="P23" s="21">
        <f t="shared" si="14"/>
        <v>0</v>
      </c>
      <c r="Q23" s="39"/>
    </row>
    <row r="24" spans="1:17" ht="12.75">
      <c r="A24" s="18" t="s">
        <v>65</v>
      </c>
      <c r="B24" s="18" t="s">
        <v>70</v>
      </c>
      <c r="C24" s="20">
        <v>697454653</v>
      </c>
      <c r="D24" s="21">
        <v>697454653</v>
      </c>
      <c r="E24" s="21">
        <v>42183800</v>
      </c>
      <c r="F24" s="21">
        <v>42183800</v>
      </c>
      <c r="G24" s="21">
        <v>0</v>
      </c>
      <c r="H24" s="21">
        <v>41772000</v>
      </c>
      <c r="I24" s="21">
        <v>41772000</v>
      </c>
      <c r="J24" s="21">
        <f t="shared" si="15"/>
        <v>697454653</v>
      </c>
      <c r="K24" s="21">
        <f t="shared" si="16"/>
        <v>83955800</v>
      </c>
      <c r="L24" s="21">
        <f t="shared" si="12"/>
        <v>83955800</v>
      </c>
      <c r="M24" s="21">
        <f t="shared" si="1"/>
        <v>12.037456433744662</v>
      </c>
      <c r="N24" s="21">
        <f t="shared" si="2"/>
        <v>12.037456433744662</v>
      </c>
      <c r="O24" s="21">
        <f t="shared" si="13"/>
        <v>0</v>
      </c>
      <c r="P24" s="21">
        <f t="shared" si="14"/>
        <v>0</v>
      </c>
      <c r="Q24" s="39"/>
    </row>
    <row r="25" spans="1:17" ht="12.75">
      <c r="A25" s="18" t="s">
        <v>66</v>
      </c>
      <c r="B25" s="18" t="s">
        <v>71</v>
      </c>
      <c r="C25" s="20">
        <v>464969764</v>
      </c>
      <c r="D25" s="21">
        <v>464969764</v>
      </c>
      <c r="E25" s="21">
        <v>28128400</v>
      </c>
      <c r="F25" s="21">
        <v>28128400</v>
      </c>
      <c r="G25" s="21">
        <v>0</v>
      </c>
      <c r="H25" s="21">
        <v>27854800</v>
      </c>
      <c r="I25" s="21">
        <v>27854800</v>
      </c>
      <c r="J25" s="21">
        <f t="shared" si="15"/>
        <v>464969764</v>
      </c>
      <c r="K25" s="21">
        <f t="shared" si="16"/>
        <v>55983200</v>
      </c>
      <c r="L25" s="21">
        <f t="shared" si="12"/>
        <v>55983200</v>
      </c>
      <c r="M25" s="21">
        <f t="shared" si="1"/>
        <v>12.040180746032338</v>
      </c>
      <c r="N25" s="21">
        <f t="shared" si="2"/>
        <v>12.040180746032338</v>
      </c>
      <c r="O25" s="21">
        <f t="shared" si="13"/>
        <v>0</v>
      </c>
      <c r="P25" s="21">
        <f t="shared" si="14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3381862993</v>
      </c>
      <c r="D26" s="17">
        <f>+D27+D31+D32+D33</f>
        <v>3381862993</v>
      </c>
      <c r="E26" s="17">
        <f>+E27+E31+E32+E33</f>
        <v>148922839</v>
      </c>
      <c r="F26" s="17">
        <f>+F27+F31+F32+F33</f>
        <v>148922839</v>
      </c>
      <c r="G26" s="17">
        <f aca="true" t="shared" si="17" ref="G26:L26">+G27+G31+G32+G33</f>
        <v>0</v>
      </c>
      <c r="H26" s="17">
        <f t="shared" si="17"/>
        <v>128964255</v>
      </c>
      <c r="I26" s="17">
        <f t="shared" si="17"/>
        <v>128964255</v>
      </c>
      <c r="J26" s="17">
        <f t="shared" si="17"/>
        <v>3381862993</v>
      </c>
      <c r="K26" s="17">
        <f t="shared" si="17"/>
        <v>277887094</v>
      </c>
      <c r="L26" s="17">
        <f t="shared" si="17"/>
        <v>277887094</v>
      </c>
      <c r="M26" s="17">
        <f t="shared" si="1"/>
        <v>8.216982609147347</v>
      </c>
      <c r="N26" s="17">
        <f t="shared" si="2"/>
        <v>8.216982609147347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1531562477</v>
      </c>
      <c r="D27" s="17">
        <f>+D28+D29+D30</f>
        <v>1531562477</v>
      </c>
      <c r="E27" s="17">
        <f>+E28+E29+E30</f>
        <v>66513672</v>
      </c>
      <c r="F27" s="17">
        <f>+F28+F29+F30</f>
        <v>66513672</v>
      </c>
      <c r="G27" s="17">
        <f aca="true" t="shared" si="18" ref="G27:L27">+G28+G29+G30</f>
        <v>0</v>
      </c>
      <c r="H27" s="17">
        <f t="shared" si="18"/>
        <v>44070771</v>
      </c>
      <c r="I27" s="17">
        <f t="shared" si="18"/>
        <v>44070771</v>
      </c>
      <c r="J27" s="17">
        <f t="shared" si="18"/>
        <v>1531562477</v>
      </c>
      <c r="K27" s="17">
        <f t="shared" si="18"/>
        <v>110584443</v>
      </c>
      <c r="L27" s="17">
        <f t="shared" si="18"/>
        <v>110584443</v>
      </c>
      <c r="M27" s="17">
        <f t="shared" si="1"/>
        <v>7.220367739526437</v>
      </c>
      <c r="N27" s="17">
        <f t="shared" si="2"/>
        <v>7.220367739526437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1177705074</v>
      </c>
      <c r="D28" s="21">
        <v>1177705074</v>
      </c>
      <c r="E28" s="21">
        <v>61031225</v>
      </c>
      <c r="F28" s="21">
        <v>61031225</v>
      </c>
      <c r="G28" s="21">
        <v>0</v>
      </c>
      <c r="H28" s="21">
        <v>28165421</v>
      </c>
      <c r="I28" s="21">
        <v>28165421</v>
      </c>
      <c r="J28" s="21">
        <f aca="true" t="shared" si="19" ref="J28:J33">+D28+G28</f>
        <v>1177705074</v>
      </c>
      <c r="K28" s="21">
        <f aca="true" t="shared" si="20" ref="K28:K33">+E28+H28</f>
        <v>89196646</v>
      </c>
      <c r="L28" s="21">
        <f aca="true" t="shared" si="21" ref="L28:L33">+F28+I28</f>
        <v>89196646</v>
      </c>
      <c r="M28" s="21">
        <f t="shared" si="1"/>
        <v>7.573767657894968</v>
      </c>
      <c r="N28" s="21">
        <f t="shared" si="2"/>
        <v>7.573767657894968</v>
      </c>
      <c r="O28" s="21">
        <f aca="true" t="shared" si="22" ref="O28:O33">+C28-J28</f>
        <v>0</v>
      </c>
      <c r="P28" s="21">
        <f aca="true" t="shared" si="23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240671932</v>
      </c>
      <c r="D29" s="21">
        <v>240671932</v>
      </c>
      <c r="E29" s="21">
        <v>0</v>
      </c>
      <c r="F29" s="21">
        <v>0</v>
      </c>
      <c r="G29" s="21">
        <v>0</v>
      </c>
      <c r="H29" s="21">
        <v>12468410</v>
      </c>
      <c r="I29" s="21">
        <v>12468410</v>
      </c>
      <c r="J29" s="21">
        <f t="shared" si="19"/>
        <v>240671932</v>
      </c>
      <c r="K29" s="21">
        <f t="shared" si="20"/>
        <v>12468410</v>
      </c>
      <c r="L29" s="21">
        <f t="shared" si="21"/>
        <v>12468410</v>
      </c>
      <c r="M29" s="21">
        <f t="shared" si="1"/>
        <v>5.180666435170346</v>
      </c>
      <c r="N29" s="21">
        <f t="shared" si="2"/>
        <v>5.180666435170346</v>
      </c>
      <c r="O29" s="21">
        <f t="shared" si="22"/>
        <v>0</v>
      </c>
      <c r="P29" s="21">
        <f t="shared" si="23"/>
        <v>0</v>
      </c>
      <c r="Q29" s="39"/>
    </row>
    <row r="30" spans="1:17" ht="12.75">
      <c r="A30" s="18" t="s">
        <v>87</v>
      </c>
      <c r="B30" s="18" t="s">
        <v>88</v>
      </c>
      <c r="C30" s="20">
        <v>113185471</v>
      </c>
      <c r="D30" s="21">
        <v>113185471</v>
      </c>
      <c r="E30" s="21">
        <v>5482447</v>
      </c>
      <c r="F30" s="21">
        <v>5482447</v>
      </c>
      <c r="G30" s="21">
        <v>0</v>
      </c>
      <c r="H30" s="21">
        <v>3436940</v>
      </c>
      <c r="I30" s="21">
        <v>3436940</v>
      </c>
      <c r="J30" s="21">
        <f t="shared" si="19"/>
        <v>113185471</v>
      </c>
      <c r="K30" s="21">
        <f t="shared" si="20"/>
        <v>8919387</v>
      </c>
      <c r="L30" s="21">
        <f t="shared" si="21"/>
        <v>8919387</v>
      </c>
      <c r="M30" s="21">
        <f t="shared" si="1"/>
        <v>7.8803285626650785</v>
      </c>
      <c r="N30" s="21">
        <f t="shared" si="2"/>
        <v>7.8803285626650785</v>
      </c>
      <c r="O30" s="21">
        <f t="shared" si="22"/>
        <v>0</v>
      </c>
      <c r="P30" s="21">
        <f t="shared" si="23"/>
        <v>0</v>
      </c>
      <c r="Q30" s="39"/>
    </row>
    <row r="31" spans="1:17" ht="12.75">
      <c r="A31" s="64" t="s">
        <v>89</v>
      </c>
      <c r="B31" s="64" t="s">
        <v>92</v>
      </c>
      <c r="C31" s="65">
        <v>147601820</v>
      </c>
      <c r="D31" s="68">
        <v>147601820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f t="shared" si="19"/>
        <v>147601820</v>
      </c>
      <c r="K31" s="68">
        <f t="shared" si="20"/>
        <v>0</v>
      </c>
      <c r="L31" s="68">
        <f t="shared" si="21"/>
        <v>0</v>
      </c>
      <c r="M31" s="69">
        <f t="shared" si="1"/>
        <v>0</v>
      </c>
      <c r="N31" s="69">
        <f t="shared" si="2"/>
        <v>0</v>
      </c>
      <c r="O31" s="69">
        <f t="shared" si="22"/>
        <v>0</v>
      </c>
      <c r="P31" s="69">
        <f t="shared" si="23"/>
        <v>0</v>
      </c>
      <c r="Q31" s="39"/>
    </row>
    <row r="32" spans="1:17" ht="12.75">
      <c r="A32" s="64" t="s">
        <v>90</v>
      </c>
      <c r="B32" s="64" t="s">
        <v>93</v>
      </c>
      <c r="C32" s="65">
        <v>431169384</v>
      </c>
      <c r="D32" s="68">
        <v>431169384</v>
      </c>
      <c r="E32" s="68">
        <v>31549167</v>
      </c>
      <c r="F32" s="68">
        <v>31549167</v>
      </c>
      <c r="G32" s="68">
        <v>0</v>
      </c>
      <c r="H32" s="68">
        <v>32888359</v>
      </c>
      <c r="I32" s="68">
        <v>32888359</v>
      </c>
      <c r="J32" s="68">
        <f t="shared" si="19"/>
        <v>431169384</v>
      </c>
      <c r="K32" s="68">
        <f t="shared" si="20"/>
        <v>64437526</v>
      </c>
      <c r="L32" s="68">
        <f t="shared" si="21"/>
        <v>64437526</v>
      </c>
      <c r="M32" s="69">
        <f t="shared" si="1"/>
        <v>14.944828735799106</v>
      </c>
      <c r="N32" s="69">
        <f t="shared" si="2"/>
        <v>14.944828735799106</v>
      </c>
      <c r="O32" s="69">
        <f t="shared" si="22"/>
        <v>0</v>
      </c>
      <c r="P32" s="69">
        <f t="shared" si="23"/>
        <v>0</v>
      </c>
      <c r="Q32" s="39"/>
    </row>
    <row r="33" spans="1:17" s="15" customFormat="1" ht="12.75">
      <c r="A33" s="64" t="s">
        <v>91</v>
      </c>
      <c r="B33" s="64" t="s">
        <v>94</v>
      </c>
      <c r="C33" s="65">
        <v>1271529312</v>
      </c>
      <c r="D33" s="68">
        <v>1271529312</v>
      </c>
      <c r="E33" s="68">
        <v>50860000</v>
      </c>
      <c r="F33" s="68">
        <v>50860000</v>
      </c>
      <c r="G33" s="68">
        <v>0</v>
      </c>
      <c r="H33" s="68">
        <v>52005125</v>
      </c>
      <c r="I33" s="68">
        <v>52005125</v>
      </c>
      <c r="J33" s="68">
        <f t="shared" si="19"/>
        <v>1271529312</v>
      </c>
      <c r="K33" s="68">
        <f t="shared" si="20"/>
        <v>102865125</v>
      </c>
      <c r="L33" s="68">
        <f t="shared" si="21"/>
        <v>102865125</v>
      </c>
      <c r="M33" s="69">
        <f t="shared" si="1"/>
        <v>8.089874455053065</v>
      </c>
      <c r="N33" s="69">
        <f t="shared" si="2"/>
        <v>8.089874455053065</v>
      </c>
      <c r="O33" s="69">
        <f t="shared" si="22"/>
        <v>0</v>
      </c>
      <c r="P33" s="69">
        <f t="shared" si="23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145010643152</v>
      </c>
      <c r="D34" s="31">
        <f>+D35+D41</f>
        <v>51930188302.63999</v>
      </c>
      <c r="E34" s="31">
        <f aca="true" t="shared" si="24" ref="E34:L34">+E35+E41</f>
        <v>42019755673.27</v>
      </c>
      <c r="F34" s="31">
        <f t="shared" si="24"/>
        <v>2291625093.45</v>
      </c>
      <c r="G34" s="31">
        <f t="shared" si="24"/>
        <v>1200361310.6599998</v>
      </c>
      <c r="H34" s="31">
        <f t="shared" si="24"/>
        <v>2414149659.88</v>
      </c>
      <c r="I34" s="31">
        <f t="shared" si="24"/>
        <v>2620008597.5000005</v>
      </c>
      <c r="J34" s="31">
        <f t="shared" si="24"/>
        <v>53130549613.299995</v>
      </c>
      <c r="K34" s="31">
        <f t="shared" si="24"/>
        <v>44433905333.149994</v>
      </c>
      <c r="L34" s="31">
        <f t="shared" si="24"/>
        <v>4911633690.95</v>
      </c>
      <c r="M34" s="31">
        <f t="shared" si="1"/>
        <v>30.64182350158562</v>
      </c>
      <c r="N34" s="31">
        <f t="shared" si="2"/>
        <v>3.3870849643785323</v>
      </c>
      <c r="O34" s="31">
        <f>+O35+O41</f>
        <v>91880093538.7</v>
      </c>
      <c r="P34" s="31">
        <f>+P35+P41</f>
        <v>39522271642.2</v>
      </c>
    </row>
    <row r="35" spans="1:16" ht="12.75">
      <c r="A35" s="29" t="s">
        <v>235</v>
      </c>
      <c r="B35" s="29" t="s">
        <v>236</v>
      </c>
      <c r="C35" s="31">
        <f aca="true" t="shared" si="25" ref="C35:D39">+C36</f>
        <v>11000000</v>
      </c>
      <c r="D35" s="31">
        <f t="shared" si="25"/>
        <v>0</v>
      </c>
      <c r="E35" s="31">
        <f aca="true" t="shared" si="26" ref="E35:L39">+E36</f>
        <v>0</v>
      </c>
      <c r="F35" s="31">
        <f t="shared" si="26"/>
        <v>0</v>
      </c>
      <c r="G35" s="31">
        <f t="shared" si="26"/>
        <v>0</v>
      </c>
      <c r="H35" s="31">
        <f t="shared" si="26"/>
        <v>0</v>
      </c>
      <c r="I35" s="31">
        <f t="shared" si="26"/>
        <v>0</v>
      </c>
      <c r="J35" s="31">
        <f t="shared" si="26"/>
        <v>0</v>
      </c>
      <c r="K35" s="31">
        <f t="shared" si="26"/>
        <v>0</v>
      </c>
      <c r="L35" s="31">
        <f t="shared" si="26"/>
        <v>0</v>
      </c>
      <c r="M35" s="31">
        <f aca="true" t="shared" si="27" ref="M35:M40">K35/C35*100</f>
        <v>0</v>
      </c>
      <c r="N35" s="31">
        <f aca="true" t="shared" si="28" ref="N35:N40">+L35/C35*100</f>
        <v>0</v>
      </c>
      <c r="O35" s="31">
        <f aca="true" t="shared" si="29" ref="O35:P39">+O36</f>
        <v>11000000</v>
      </c>
      <c r="P35" s="31">
        <f t="shared" si="29"/>
        <v>0</v>
      </c>
    </row>
    <row r="36" spans="1:16" ht="12.75">
      <c r="A36" s="29" t="s">
        <v>237</v>
      </c>
      <c r="B36" s="29" t="s">
        <v>238</v>
      </c>
      <c r="C36" s="31">
        <f t="shared" si="25"/>
        <v>11000000</v>
      </c>
      <c r="D36" s="31">
        <f t="shared" si="25"/>
        <v>0</v>
      </c>
      <c r="E36" s="31">
        <f t="shared" si="26"/>
        <v>0</v>
      </c>
      <c r="F36" s="31">
        <f t="shared" si="26"/>
        <v>0</v>
      </c>
      <c r="G36" s="31">
        <f t="shared" si="26"/>
        <v>0</v>
      </c>
      <c r="H36" s="31">
        <f t="shared" si="26"/>
        <v>0</v>
      </c>
      <c r="I36" s="31">
        <f t="shared" si="26"/>
        <v>0</v>
      </c>
      <c r="J36" s="31">
        <f t="shared" si="26"/>
        <v>0</v>
      </c>
      <c r="K36" s="31">
        <f t="shared" si="26"/>
        <v>0</v>
      </c>
      <c r="L36" s="31">
        <f t="shared" si="26"/>
        <v>0</v>
      </c>
      <c r="M36" s="31">
        <f t="shared" si="27"/>
        <v>0</v>
      </c>
      <c r="N36" s="31">
        <f t="shared" si="28"/>
        <v>0</v>
      </c>
      <c r="O36" s="31">
        <f t="shared" si="29"/>
        <v>11000000</v>
      </c>
      <c r="P36" s="31">
        <f t="shared" si="29"/>
        <v>0</v>
      </c>
    </row>
    <row r="37" spans="1:16" ht="12.75">
      <c r="A37" s="29" t="s">
        <v>239</v>
      </c>
      <c r="B37" s="29" t="s">
        <v>240</v>
      </c>
      <c r="C37" s="31">
        <f t="shared" si="25"/>
        <v>11000000</v>
      </c>
      <c r="D37" s="31">
        <f t="shared" si="25"/>
        <v>0</v>
      </c>
      <c r="E37" s="31">
        <f t="shared" si="26"/>
        <v>0</v>
      </c>
      <c r="F37" s="31">
        <f t="shared" si="26"/>
        <v>0</v>
      </c>
      <c r="G37" s="31">
        <f t="shared" si="26"/>
        <v>0</v>
      </c>
      <c r="H37" s="31">
        <f t="shared" si="26"/>
        <v>0</v>
      </c>
      <c r="I37" s="31">
        <f t="shared" si="26"/>
        <v>0</v>
      </c>
      <c r="J37" s="31">
        <f t="shared" si="26"/>
        <v>0</v>
      </c>
      <c r="K37" s="31">
        <f t="shared" si="26"/>
        <v>0</v>
      </c>
      <c r="L37" s="31">
        <f t="shared" si="26"/>
        <v>0</v>
      </c>
      <c r="M37" s="31">
        <f t="shared" si="27"/>
        <v>0</v>
      </c>
      <c r="N37" s="31">
        <f t="shared" si="28"/>
        <v>0</v>
      </c>
      <c r="O37" s="31">
        <f t="shared" si="29"/>
        <v>11000000</v>
      </c>
      <c r="P37" s="31">
        <f t="shared" si="29"/>
        <v>0</v>
      </c>
    </row>
    <row r="38" spans="1:16" ht="12.75">
      <c r="A38" s="29" t="s">
        <v>241</v>
      </c>
      <c r="B38" s="29" t="s">
        <v>242</v>
      </c>
      <c r="C38" s="31">
        <f t="shared" si="25"/>
        <v>11000000</v>
      </c>
      <c r="D38" s="31">
        <f t="shared" si="25"/>
        <v>0</v>
      </c>
      <c r="E38" s="31">
        <f t="shared" si="26"/>
        <v>0</v>
      </c>
      <c r="F38" s="31">
        <f t="shared" si="26"/>
        <v>0</v>
      </c>
      <c r="G38" s="31">
        <f t="shared" si="26"/>
        <v>0</v>
      </c>
      <c r="H38" s="31">
        <f t="shared" si="26"/>
        <v>0</v>
      </c>
      <c r="I38" s="31">
        <f t="shared" si="26"/>
        <v>0</v>
      </c>
      <c r="J38" s="31">
        <f t="shared" si="26"/>
        <v>0</v>
      </c>
      <c r="K38" s="31">
        <f t="shared" si="26"/>
        <v>0</v>
      </c>
      <c r="L38" s="31">
        <f t="shared" si="26"/>
        <v>0</v>
      </c>
      <c r="M38" s="31">
        <f t="shared" si="27"/>
        <v>0</v>
      </c>
      <c r="N38" s="31">
        <f t="shared" si="28"/>
        <v>0</v>
      </c>
      <c r="O38" s="31">
        <f t="shared" si="29"/>
        <v>11000000</v>
      </c>
      <c r="P38" s="31">
        <f t="shared" si="29"/>
        <v>0</v>
      </c>
    </row>
    <row r="39" spans="1:16" ht="12.75">
      <c r="A39" s="29" t="s">
        <v>243</v>
      </c>
      <c r="B39" s="29" t="s">
        <v>244</v>
      </c>
      <c r="C39" s="31">
        <f t="shared" si="25"/>
        <v>11000000</v>
      </c>
      <c r="D39" s="31">
        <f t="shared" si="25"/>
        <v>0</v>
      </c>
      <c r="E39" s="31">
        <f t="shared" si="26"/>
        <v>0</v>
      </c>
      <c r="F39" s="31">
        <f t="shared" si="26"/>
        <v>0</v>
      </c>
      <c r="G39" s="31">
        <f t="shared" si="26"/>
        <v>0</v>
      </c>
      <c r="H39" s="31">
        <f t="shared" si="26"/>
        <v>0</v>
      </c>
      <c r="I39" s="31">
        <f t="shared" si="26"/>
        <v>0</v>
      </c>
      <c r="J39" s="31">
        <f t="shared" si="26"/>
        <v>0</v>
      </c>
      <c r="K39" s="31">
        <f t="shared" si="26"/>
        <v>0</v>
      </c>
      <c r="L39" s="31">
        <f t="shared" si="26"/>
        <v>0</v>
      </c>
      <c r="M39" s="31">
        <f t="shared" si="27"/>
        <v>0</v>
      </c>
      <c r="N39" s="31">
        <f t="shared" si="28"/>
        <v>0</v>
      </c>
      <c r="O39" s="31">
        <f t="shared" si="29"/>
        <v>11000000</v>
      </c>
      <c r="P39" s="31">
        <f t="shared" si="29"/>
        <v>0</v>
      </c>
    </row>
    <row r="40" spans="1:16" ht="12.75">
      <c r="A40" s="18" t="s">
        <v>245</v>
      </c>
      <c r="B40" s="18" t="s">
        <v>246</v>
      </c>
      <c r="C40" s="20">
        <v>11000000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f>+F40+I40</f>
        <v>0</v>
      </c>
      <c r="M40" s="21">
        <f t="shared" si="27"/>
        <v>0</v>
      </c>
      <c r="N40" s="21">
        <f t="shared" si="28"/>
        <v>0</v>
      </c>
      <c r="O40" s="21">
        <f>+C40-J40</f>
        <v>11000000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144999643152</v>
      </c>
      <c r="D41" s="36">
        <f>+D42+D54</f>
        <v>51930188302.63999</v>
      </c>
      <c r="E41" s="36">
        <f>+E42+E54</f>
        <v>42019755673.27</v>
      </c>
      <c r="F41" s="36">
        <f>+F42+F54</f>
        <v>2291625093.45</v>
      </c>
      <c r="G41" s="36">
        <f aca="true" t="shared" si="30" ref="G41:L41">+G42+G54</f>
        <v>1200361310.6599998</v>
      </c>
      <c r="H41" s="36">
        <f t="shared" si="30"/>
        <v>2414149659.88</v>
      </c>
      <c r="I41" s="36">
        <f t="shared" si="30"/>
        <v>2620008597.5000005</v>
      </c>
      <c r="J41" s="36">
        <f t="shared" si="30"/>
        <v>53130549613.299995</v>
      </c>
      <c r="K41" s="36">
        <f t="shared" si="30"/>
        <v>44433905333.149994</v>
      </c>
      <c r="L41" s="36">
        <f t="shared" si="30"/>
        <v>4911633690.95</v>
      </c>
      <c r="M41" s="36">
        <f t="shared" si="1"/>
        <v>30.644148059434112</v>
      </c>
      <c r="N41" s="36">
        <f t="shared" si="2"/>
        <v>3.3873419162840563</v>
      </c>
      <c r="O41" s="36">
        <f>+O42+O54</f>
        <v>91869093538.7</v>
      </c>
      <c r="P41" s="36">
        <f>+P42+P54</f>
        <v>39522271642.2</v>
      </c>
    </row>
    <row r="42" spans="1:16" ht="12.75">
      <c r="A42" s="32" t="s">
        <v>97</v>
      </c>
      <c r="B42" s="32" t="s">
        <v>98</v>
      </c>
      <c r="C42" s="17">
        <f>+C43+C46+C49</f>
        <v>25525313403</v>
      </c>
      <c r="D42" s="17">
        <f>+D43+D46+D49</f>
        <v>104709005</v>
      </c>
      <c r="E42" s="17">
        <f>+E43+E46+E49</f>
        <v>104709005</v>
      </c>
      <c r="F42" s="17">
        <f>+F43+F46+F49</f>
        <v>0</v>
      </c>
      <c r="G42" s="17">
        <f aca="true" t="shared" si="31" ref="G42:L42">+G43+G46+G49</f>
        <v>45000000</v>
      </c>
      <c r="H42" s="17">
        <f t="shared" si="31"/>
        <v>0</v>
      </c>
      <c r="I42" s="17">
        <f t="shared" si="31"/>
        <v>0</v>
      </c>
      <c r="J42" s="17">
        <f t="shared" si="31"/>
        <v>149709005</v>
      </c>
      <c r="K42" s="17">
        <f t="shared" si="31"/>
        <v>104709005</v>
      </c>
      <c r="L42" s="17">
        <f t="shared" si="31"/>
        <v>0</v>
      </c>
      <c r="M42" s="17">
        <f t="shared" si="1"/>
        <v>0.41021633445524514</v>
      </c>
      <c r="N42" s="17">
        <f t="shared" si="2"/>
        <v>0</v>
      </c>
      <c r="O42" s="17">
        <f>+O43+O46+O49</f>
        <v>25375604398</v>
      </c>
      <c r="P42" s="17">
        <f>+P43+P46+P49</f>
        <v>104709005</v>
      </c>
    </row>
    <row r="43" spans="1:16" ht="12.75">
      <c r="A43" s="32" t="s">
        <v>99</v>
      </c>
      <c r="B43" s="32" t="s">
        <v>39</v>
      </c>
      <c r="C43" s="17">
        <f aca="true" t="shared" si="32" ref="C43:L44">+C44</f>
        <v>10000000</v>
      </c>
      <c r="D43" s="17">
        <f t="shared" si="32"/>
        <v>0</v>
      </c>
      <c r="E43" s="17">
        <f t="shared" si="32"/>
        <v>0</v>
      </c>
      <c r="F43" s="17">
        <f t="shared" si="32"/>
        <v>0</v>
      </c>
      <c r="G43" s="17">
        <f t="shared" si="32"/>
        <v>0</v>
      </c>
      <c r="H43" s="17">
        <f t="shared" si="32"/>
        <v>0</v>
      </c>
      <c r="I43" s="17">
        <f t="shared" si="32"/>
        <v>0</v>
      </c>
      <c r="J43" s="17">
        <f t="shared" si="32"/>
        <v>0</v>
      </c>
      <c r="K43" s="17">
        <f t="shared" si="32"/>
        <v>0</v>
      </c>
      <c r="L43" s="17">
        <f t="shared" si="32"/>
        <v>0</v>
      </c>
      <c r="M43" s="17">
        <f t="shared" si="1"/>
        <v>0</v>
      </c>
      <c r="N43" s="17">
        <f t="shared" si="2"/>
        <v>0</v>
      </c>
      <c r="O43" s="17">
        <f>+O44</f>
        <v>10000000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32"/>
        <v>10000000</v>
      </c>
      <c r="D44" s="17">
        <f t="shared" si="32"/>
        <v>0</v>
      </c>
      <c r="E44" s="17">
        <f t="shared" si="32"/>
        <v>0</v>
      </c>
      <c r="F44" s="17">
        <f t="shared" si="32"/>
        <v>0</v>
      </c>
      <c r="G44" s="17">
        <f t="shared" si="32"/>
        <v>0</v>
      </c>
      <c r="H44" s="17">
        <f t="shared" si="32"/>
        <v>0</v>
      </c>
      <c r="I44" s="17">
        <f t="shared" si="32"/>
        <v>0</v>
      </c>
      <c r="J44" s="17">
        <f t="shared" si="32"/>
        <v>0</v>
      </c>
      <c r="K44" s="17">
        <f t="shared" si="32"/>
        <v>0</v>
      </c>
      <c r="L44" s="17">
        <f t="shared" si="32"/>
        <v>0</v>
      </c>
      <c r="M44" s="17">
        <f t="shared" si="1"/>
        <v>0</v>
      </c>
      <c r="N44" s="17">
        <f t="shared" si="2"/>
        <v>0</v>
      </c>
      <c r="O44" s="17">
        <f>+O45</f>
        <v>10000000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10000000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0</v>
      </c>
      <c r="K45" s="21">
        <f>+E45+H45</f>
        <v>0</v>
      </c>
      <c r="L45" s="21">
        <f>+F45+I45</f>
        <v>0</v>
      </c>
      <c r="M45" s="21">
        <f t="shared" si="1"/>
        <v>0</v>
      </c>
      <c r="N45" s="21">
        <f t="shared" si="2"/>
        <v>0</v>
      </c>
      <c r="O45" s="21">
        <f>+C45-J45</f>
        <v>10000000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3" ref="C46:L47">+C47</f>
        <v>274908000</v>
      </c>
      <c r="D46" s="17">
        <f t="shared" si="33"/>
        <v>0</v>
      </c>
      <c r="E46" s="17">
        <f t="shared" si="33"/>
        <v>0</v>
      </c>
      <c r="F46" s="17">
        <f t="shared" si="33"/>
        <v>0</v>
      </c>
      <c r="G46" s="17">
        <f t="shared" si="33"/>
        <v>0</v>
      </c>
      <c r="H46" s="17">
        <f t="shared" si="33"/>
        <v>0</v>
      </c>
      <c r="I46" s="17">
        <f t="shared" si="33"/>
        <v>0</v>
      </c>
      <c r="J46" s="17">
        <f t="shared" si="33"/>
        <v>0</v>
      </c>
      <c r="K46" s="17">
        <f t="shared" si="33"/>
        <v>0</v>
      </c>
      <c r="L46" s="17">
        <f t="shared" si="33"/>
        <v>0</v>
      </c>
      <c r="M46" s="17">
        <f t="shared" si="1"/>
        <v>0</v>
      </c>
      <c r="N46" s="17">
        <f t="shared" si="2"/>
        <v>0</v>
      </c>
      <c r="O46" s="17">
        <f>+O47</f>
        <v>274908000</v>
      </c>
      <c r="P46" s="17">
        <f>+P47</f>
        <v>0</v>
      </c>
    </row>
    <row r="47" spans="1:16" ht="12.75">
      <c r="A47" s="32" t="s">
        <v>104</v>
      </c>
      <c r="B47" s="32" t="s">
        <v>105</v>
      </c>
      <c r="C47" s="17">
        <f t="shared" si="33"/>
        <v>274908000</v>
      </c>
      <c r="D47" s="17">
        <f t="shared" si="33"/>
        <v>0</v>
      </c>
      <c r="E47" s="17">
        <f t="shared" si="33"/>
        <v>0</v>
      </c>
      <c r="F47" s="17">
        <f t="shared" si="33"/>
        <v>0</v>
      </c>
      <c r="G47" s="17">
        <f t="shared" si="33"/>
        <v>0</v>
      </c>
      <c r="H47" s="17">
        <f t="shared" si="33"/>
        <v>0</v>
      </c>
      <c r="I47" s="17">
        <f t="shared" si="33"/>
        <v>0</v>
      </c>
      <c r="J47" s="17">
        <f t="shared" si="33"/>
        <v>0</v>
      </c>
      <c r="K47" s="17">
        <f t="shared" si="33"/>
        <v>0</v>
      </c>
      <c r="L47" s="17">
        <f t="shared" si="33"/>
        <v>0</v>
      </c>
      <c r="M47" s="17">
        <f t="shared" si="1"/>
        <v>0</v>
      </c>
      <c r="N47" s="17">
        <f t="shared" si="2"/>
        <v>0</v>
      </c>
      <c r="O47" s="17">
        <f>+O48</f>
        <v>274908000</v>
      </c>
      <c r="P47" s="17">
        <f>+P48</f>
        <v>0</v>
      </c>
    </row>
    <row r="48" spans="1:16" ht="12.75">
      <c r="A48" s="18" t="s">
        <v>106</v>
      </c>
      <c r="B48" s="18" t="s">
        <v>107</v>
      </c>
      <c r="C48" s="7">
        <v>274908000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21">
        <f>+D48+G48</f>
        <v>0</v>
      </c>
      <c r="K48" s="21">
        <f>+E48+H48</f>
        <v>0</v>
      </c>
      <c r="L48" s="21">
        <f>+F48+I48</f>
        <v>0</v>
      </c>
      <c r="M48" s="21">
        <f t="shared" si="1"/>
        <v>0</v>
      </c>
      <c r="N48" s="21">
        <f t="shared" si="2"/>
        <v>0</v>
      </c>
      <c r="O48" s="21">
        <f>+C48-J48</f>
        <v>274908000</v>
      </c>
      <c r="P48" s="21">
        <f>+K48-L48</f>
        <v>0</v>
      </c>
    </row>
    <row r="49" spans="1:16" ht="12.75">
      <c r="A49" s="32" t="s">
        <v>108</v>
      </c>
      <c r="B49" s="32" t="s">
        <v>30</v>
      </c>
      <c r="C49" s="17">
        <f>+C50+C52</f>
        <v>25240405403</v>
      </c>
      <c r="D49" s="17">
        <f>+D50+D52</f>
        <v>104709005</v>
      </c>
      <c r="E49" s="17">
        <f>+E50+E52</f>
        <v>104709005</v>
      </c>
      <c r="F49" s="17">
        <f>+F50+F52</f>
        <v>0</v>
      </c>
      <c r="G49" s="17">
        <f aca="true" t="shared" si="34" ref="G49:L49">+G50+G52</f>
        <v>45000000</v>
      </c>
      <c r="H49" s="17">
        <f t="shared" si="34"/>
        <v>0</v>
      </c>
      <c r="I49" s="17">
        <f t="shared" si="34"/>
        <v>0</v>
      </c>
      <c r="J49" s="17">
        <f t="shared" si="34"/>
        <v>149709005</v>
      </c>
      <c r="K49" s="17">
        <f t="shared" si="34"/>
        <v>104709005</v>
      </c>
      <c r="L49" s="17">
        <f t="shared" si="34"/>
        <v>0</v>
      </c>
      <c r="M49" s="17">
        <f t="shared" si="1"/>
        <v>0.41484676386202024</v>
      </c>
      <c r="N49" s="17">
        <f t="shared" si="2"/>
        <v>0</v>
      </c>
      <c r="O49" s="17">
        <f>+O50+O52</f>
        <v>25090696398</v>
      </c>
      <c r="P49" s="17">
        <f>+P50+P52</f>
        <v>104709005</v>
      </c>
    </row>
    <row r="50" spans="1:16" ht="12.75">
      <c r="A50" s="32" t="s">
        <v>109</v>
      </c>
      <c r="B50" s="32" t="s">
        <v>110</v>
      </c>
      <c r="C50" s="17">
        <f aca="true" t="shared" si="35" ref="C50:L50">+C51</f>
        <v>0</v>
      </c>
      <c r="D50" s="17">
        <f t="shared" si="35"/>
        <v>0</v>
      </c>
      <c r="E50" s="17">
        <f t="shared" si="35"/>
        <v>0</v>
      </c>
      <c r="F50" s="17">
        <f t="shared" si="35"/>
        <v>0</v>
      </c>
      <c r="G50" s="17">
        <f t="shared" si="35"/>
        <v>0</v>
      </c>
      <c r="H50" s="17">
        <f t="shared" si="35"/>
        <v>0</v>
      </c>
      <c r="I50" s="17">
        <f t="shared" si="35"/>
        <v>0</v>
      </c>
      <c r="J50" s="17">
        <f t="shared" si="35"/>
        <v>0</v>
      </c>
      <c r="K50" s="17">
        <f t="shared" si="35"/>
        <v>0</v>
      </c>
      <c r="L50" s="17">
        <f t="shared" si="35"/>
        <v>0</v>
      </c>
      <c r="M50" s="17">
        <v>0</v>
      </c>
      <c r="N50" s="17">
        <v>0</v>
      </c>
      <c r="O50" s="17">
        <f>+O51</f>
        <v>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1">
        <f>+D51+G51</f>
        <v>0</v>
      </c>
      <c r="K51" s="21">
        <f>+E51+H51</f>
        <v>0</v>
      </c>
      <c r="L51" s="21">
        <f>+F51+I51</f>
        <v>0</v>
      </c>
      <c r="M51" s="21">
        <v>0</v>
      </c>
      <c r="N51" s="21">
        <v>0</v>
      </c>
      <c r="O51" s="21">
        <f>+C51-J51</f>
        <v>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6" ref="C52:L52">+C53</f>
        <v>25240405403</v>
      </c>
      <c r="D52" s="17">
        <f t="shared" si="36"/>
        <v>104709005</v>
      </c>
      <c r="E52" s="17">
        <f t="shared" si="36"/>
        <v>104709005</v>
      </c>
      <c r="F52" s="17">
        <f t="shared" si="36"/>
        <v>0</v>
      </c>
      <c r="G52" s="17">
        <f t="shared" si="36"/>
        <v>45000000</v>
      </c>
      <c r="H52" s="17">
        <f t="shared" si="36"/>
        <v>0</v>
      </c>
      <c r="I52" s="17">
        <f t="shared" si="36"/>
        <v>0</v>
      </c>
      <c r="J52" s="17">
        <f t="shared" si="36"/>
        <v>149709005</v>
      </c>
      <c r="K52" s="17">
        <f t="shared" si="36"/>
        <v>104709005</v>
      </c>
      <c r="L52" s="17">
        <f t="shared" si="36"/>
        <v>0</v>
      </c>
      <c r="M52" s="17">
        <f t="shared" si="1"/>
        <v>0.41484676386202024</v>
      </c>
      <c r="N52" s="17">
        <f t="shared" si="2"/>
        <v>0</v>
      </c>
      <c r="O52" s="17">
        <f>+O53</f>
        <v>25090696398</v>
      </c>
      <c r="P52" s="17">
        <f>+P53</f>
        <v>104709005</v>
      </c>
    </row>
    <row r="53" spans="1:16" ht="12.75">
      <c r="A53" s="18" t="s">
        <v>115</v>
      </c>
      <c r="B53" s="18" t="s">
        <v>116</v>
      </c>
      <c r="C53" s="20">
        <v>25240405403</v>
      </c>
      <c r="D53" s="21">
        <v>104709005</v>
      </c>
      <c r="E53" s="21">
        <v>104709005</v>
      </c>
      <c r="F53" s="21">
        <v>0</v>
      </c>
      <c r="G53" s="21">
        <v>45000000</v>
      </c>
      <c r="H53" s="21">
        <v>0</v>
      </c>
      <c r="I53" s="21">
        <v>0</v>
      </c>
      <c r="J53" s="21">
        <f>+D53+G53</f>
        <v>149709005</v>
      </c>
      <c r="K53" s="21">
        <f>+E53+H53</f>
        <v>104709005</v>
      </c>
      <c r="L53" s="21">
        <f>+F53+I53</f>
        <v>0</v>
      </c>
      <c r="M53" s="21">
        <f t="shared" si="1"/>
        <v>0.41484676386202024</v>
      </c>
      <c r="N53" s="21">
        <f t="shared" si="2"/>
        <v>0</v>
      </c>
      <c r="O53" s="21">
        <f>+C53-J53</f>
        <v>25090696398</v>
      </c>
      <c r="P53" s="21">
        <f>+K53-L53</f>
        <v>104709005</v>
      </c>
    </row>
    <row r="54" spans="1:16" ht="12.75">
      <c r="A54" s="32" t="s">
        <v>117</v>
      </c>
      <c r="B54" s="32" t="s">
        <v>118</v>
      </c>
      <c r="C54" s="17">
        <f aca="true" t="shared" si="37" ref="C54:L54">+C55+C68+C78+C99</f>
        <v>119474329749</v>
      </c>
      <c r="D54" s="17">
        <f>+D55+D68+D78+D99</f>
        <v>51825479297.63999</v>
      </c>
      <c r="E54" s="17">
        <f t="shared" si="37"/>
        <v>41915046668.27</v>
      </c>
      <c r="F54" s="17">
        <f t="shared" si="37"/>
        <v>2291625093.45</v>
      </c>
      <c r="G54" s="17">
        <f t="shared" si="37"/>
        <v>1155361310.6599998</v>
      </c>
      <c r="H54" s="17">
        <f t="shared" si="37"/>
        <v>2414149659.88</v>
      </c>
      <c r="I54" s="17">
        <f t="shared" si="37"/>
        <v>2620008597.5000005</v>
      </c>
      <c r="J54" s="17">
        <f t="shared" si="37"/>
        <v>52980840608.299995</v>
      </c>
      <c r="K54" s="17">
        <f t="shared" si="37"/>
        <v>44329196328.149994</v>
      </c>
      <c r="L54" s="17">
        <f t="shared" si="37"/>
        <v>4911633690.95</v>
      </c>
      <c r="M54" s="17">
        <f t="shared" si="1"/>
        <v>37.10353213219933</v>
      </c>
      <c r="N54" s="17">
        <f t="shared" si="2"/>
        <v>4.1110368237835715</v>
      </c>
      <c r="O54" s="17">
        <f>+O55+O68+O78+O99</f>
        <v>66493489140.7</v>
      </c>
      <c r="P54" s="17">
        <f>+P55+P68+P78+P99</f>
        <v>39417562637.2</v>
      </c>
    </row>
    <row r="55" spans="1:16" ht="51">
      <c r="A55" s="16" t="s">
        <v>119</v>
      </c>
      <c r="B55" s="67" t="s">
        <v>31</v>
      </c>
      <c r="C55" s="17">
        <f>+C56+C59+C61+C63+C65</f>
        <v>4324453534.04</v>
      </c>
      <c r="D55" s="17">
        <f>+D56+D59+D61+D63+D65</f>
        <v>3529246753.7</v>
      </c>
      <c r="E55" s="17">
        <f>+E56+E59+E61+E63+E65</f>
        <v>3313880704.64</v>
      </c>
      <c r="F55" s="17">
        <f>+F56+F59+F61+F63+F65</f>
        <v>50086479.79</v>
      </c>
      <c r="G55" s="17">
        <f aca="true" t="shared" si="38" ref="G55:L55">+G56+G59+G61+G63+G65</f>
        <v>0</v>
      </c>
      <c r="H55" s="17">
        <f t="shared" si="38"/>
        <v>8858697</v>
      </c>
      <c r="I55" s="17">
        <f t="shared" si="38"/>
        <v>26889046</v>
      </c>
      <c r="J55" s="17">
        <f t="shared" si="38"/>
        <v>3529246753.7</v>
      </c>
      <c r="K55" s="17">
        <f t="shared" si="38"/>
        <v>3322739401.64</v>
      </c>
      <c r="L55" s="17">
        <f t="shared" si="38"/>
        <v>76975525.78999999</v>
      </c>
      <c r="M55" s="17">
        <f t="shared" si="1"/>
        <v>76.83605282112543</v>
      </c>
      <c r="N55" s="17">
        <f t="shared" si="2"/>
        <v>1.7800058477698049</v>
      </c>
      <c r="O55" s="17">
        <f>+O56+O59+O61+O63+O65</f>
        <v>795206780.34</v>
      </c>
      <c r="P55" s="17">
        <f>+P56+P59+P61+P63+P65</f>
        <v>3245763875.85</v>
      </c>
    </row>
    <row r="56" spans="1:16" ht="12.75">
      <c r="A56" s="32" t="s">
        <v>120</v>
      </c>
      <c r="B56" s="32" t="s">
        <v>121</v>
      </c>
      <c r="C56" s="17">
        <f>+C57+C58</f>
        <v>22025885.4</v>
      </c>
      <c r="D56" s="17">
        <f>+D57+D58</f>
        <v>14025885.4</v>
      </c>
      <c r="E56" s="17">
        <f>+E57+E58</f>
        <v>800000</v>
      </c>
      <c r="F56" s="17">
        <f>+F57+F58</f>
        <v>800000</v>
      </c>
      <c r="G56" s="17">
        <f aca="true" t="shared" si="39" ref="G56:L56">+G57+G58</f>
        <v>0</v>
      </c>
      <c r="H56" s="17">
        <f t="shared" si="39"/>
        <v>1078097</v>
      </c>
      <c r="I56" s="17">
        <f t="shared" si="39"/>
        <v>1078097</v>
      </c>
      <c r="J56" s="17">
        <f t="shared" si="39"/>
        <v>14025885.4</v>
      </c>
      <c r="K56" s="17">
        <f t="shared" si="39"/>
        <v>1878097</v>
      </c>
      <c r="L56" s="17">
        <f t="shared" si="39"/>
        <v>1878097</v>
      </c>
      <c r="M56" s="17">
        <f t="shared" si="1"/>
        <v>8.526771868158363</v>
      </c>
      <c r="N56" s="17">
        <f t="shared" si="2"/>
        <v>8.526771868158363</v>
      </c>
      <c r="O56" s="17">
        <f>+O57+O58</f>
        <v>8000000</v>
      </c>
      <c r="P56" s="17">
        <f>+P57+P58</f>
        <v>0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13225885.4</v>
      </c>
      <c r="E57" s="21">
        <v>0</v>
      </c>
      <c r="F57" s="21">
        <v>0</v>
      </c>
      <c r="G57" s="21">
        <v>0</v>
      </c>
      <c r="H57" s="21">
        <v>1078097</v>
      </c>
      <c r="I57" s="21">
        <v>1078097</v>
      </c>
      <c r="J57" s="21">
        <f aca="true" t="shared" si="40" ref="J57:L58">+D57+G57</f>
        <v>13225885.4</v>
      </c>
      <c r="K57" s="21">
        <f t="shared" si="40"/>
        <v>1078097</v>
      </c>
      <c r="L57" s="21">
        <f t="shared" si="40"/>
        <v>1078097</v>
      </c>
      <c r="M57" s="21">
        <f t="shared" si="1"/>
        <v>8.15141646395938</v>
      </c>
      <c r="N57" s="21">
        <f t="shared" si="2"/>
        <v>8.15141646395938</v>
      </c>
      <c r="O57" s="21">
        <f>+C57-J57</f>
        <v>0</v>
      </c>
      <c r="P57" s="21">
        <f>+K57-L57</f>
        <v>0</v>
      </c>
    </row>
    <row r="58" spans="1:16" ht="12.75">
      <c r="A58" s="18" t="s">
        <v>124</v>
      </c>
      <c r="B58" s="18" t="s">
        <v>125</v>
      </c>
      <c r="C58" s="20">
        <v>8800000</v>
      </c>
      <c r="D58" s="21">
        <v>800000</v>
      </c>
      <c r="E58" s="21">
        <v>800000</v>
      </c>
      <c r="F58" s="21">
        <v>800000</v>
      </c>
      <c r="G58" s="21">
        <v>0</v>
      </c>
      <c r="H58" s="21">
        <v>0</v>
      </c>
      <c r="I58" s="21">
        <v>0</v>
      </c>
      <c r="J58" s="21">
        <f t="shared" si="40"/>
        <v>800000</v>
      </c>
      <c r="K58" s="21">
        <f t="shared" si="40"/>
        <v>800000</v>
      </c>
      <c r="L58" s="21">
        <f t="shared" si="40"/>
        <v>800000</v>
      </c>
      <c r="M58" s="21">
        <f t="shared" si="1"/>
        <v>9.090909090909092</v>
      </c>
      <c r="N58" s="21">
        <f t="shared" si="2"/>
        <v>9.090909090909092</v>
      </c>
      <c r="O58" s="21">
        <f>+C58-J58</f>
        <v>8000000</v>
      </c>
      <c r="P58" s="21">
        <f>+K58-L58</f>
        <v>0</v>
      </c>
    </row>
    <row r="59" spans="1:16" ht="12.75">
      <c r="A59" s="32" t="s">
        <v>126</v>
      </c>
      <c r="B59" s="32" t="s">
        <v>127</v>
      </c>
      <c r="C59" s="17">
        <f aca="true" t="shared" si="41" ref="C59:L59">+C60</f>
        <v>35570873</v>
      </c>
      <c r="D59" s="17">
        <f t="shared" si="41"/>
        <v>4817591</v>
      </c>
      <c r="E59" s="17">
        <f t="shared" si="41"/>
        <v>3329575</v>
      </c>
      <c r="F59" s="17">
        <f t="shared" si="41"/>
        <v>0</v>
      </c>
      <c r="G59" s="17">
        <f t="shared" si="41"/>
        <v>0</v>
      </c>
      <c r="H59" s="17">
        <f t="shared" si="41"/>
        <v>0</v>
      </c>
      <c r="I59" s="17">
        <f t="shared" si="41"/>
        <v>0</v>
      </c>
      <c r="J59" s="17">
        <f t="shared" si="41"/>
        <v>4817591</v>
      </c>
      <c r="K59" s="17">
        <f t="shared" si="41"/>
        <v>3329575</v>
      </c>
      <c r="L59" s="17">
        <f t="shared" si="41"/>
        <v>0</v>
      </c>
      <c r="M59" s="17">
        <f t="shared" si="1"/>
        <v>9.360397199135372</v>
      </c>
      <c r="N59" s="17">
        <f t="shared" si="2"/>
        <v>0</v>
      </c>
      <c r="O59" s="17">
        <f>+O60</f>
        <v>30753282</v>
      </c>
      <c r="P59" s="17">
        <f>+P60</f>
        <v>3329575</v>
      </c>
    </row>
    <row r="60" spans="1:16" ht="12.75">
      <c r="A60" s="18" t="s">
        <v>128</v>
      </c>
      <c r="B60" s="18" t="s">
        <v>127</v>
      </c>
      <c r="C60" s="21">
        <v>35570873</v>
      </c>
      <c r="D60" s="21">
        <v>4817591</v>
      </c>
      <c r="E60" s="21">
        <v>3329575</v>
      </c>
      <c r="F60" s="21">
        <v>0</v>
      </c>
      <c r="G60" s="21">
        <v>0</v>
      </c>
      <c r="H60" s="21">
        <v>0</v>
      </c>
      <c r="I60" s="21">
        <v>0</v>
      </c>
      <c r="J60" s="21">
        <f>+D60+G60</f>
        <v>4817591</v>
      </c>
      <c r="K60" s="21">
        <f>+E60+H60</f>
        <v>3329575</v>
      </c>
      <c r="L60" s="21">
        <f>+F60+I60</f>
        <v>0</v>
      </c>
      <c r="M60" s="21">
        <f t="shared" si="1"/>
        <v>9.360397199135372</v>
      </c>
      <c r="N60" s="21">
        <f t="shared" si="2"/>
        <v>0</v>
      </c>
      <c r="O60" s="21">
        <f>+C60-J60</f>
        <v>30753282</v>
      </c>
      <c r="P60" s="21">
        <f>+K60-L60</f>
        <v>3329575</v>
      </c>
    </row>
    <row r="61" spans="1:16" ht="12.75">
      <c r="A61" s="32" t="s">
        <v>129</v>
      </c>
      <c r="B61" s="32" t="s">
        <v>130</v>
      </c>
      <c r="C61" s="17">
        <f aca="true" t="shared" si="42" ref="C61:L61">+C62</f>
        <v>175914895.79</v>
      </c>
      <c r="D61" s="17">
        <f t="shared" si="42"/>
        <v>65836799.79</v>
      </c>
      <c r="E61" s="17">
        <f t="shared" si="42"/>
        <v>65836799.79</v>
      </c>
      <c r="F61" s="17">
        <f t="shared" si="42"/>
        <v>13567999.79</v>
      </c>
      <c r="G61" s="17">
        <f t="shared" si="42"/>
        <v>0</v>
      </c>
      <c r="H61" s="17">
        <f t="shared" si="42"/>
        <v>0</v>
      </c>
      <c r="I61" s="17">
        <f t="shared" si="42"/>
        <v>0</v>
      </c>
      <c r="J61" s="17">
        <f t="shared" si="42"/>
        <v>65836799.79</v>
      </c>
      <c r="K61" s="17">
        <f t="shared" si="42"/>
        <v>65836799.79</v>
      </c>
      <c r="L61" s="17">
        <f t="shared" si="42"/>
        <v>13567999.79</v>
      </c>
      <c r="M61" s="17">
        <f t="shared" si="1"/>
        <v>37.42536951992586</v>
      </c>
      <c r="N61" s="17">
        <f t="shared" si="2"/>
        <v>7.7128202981724305</v>
      </c>
      <c r="O61" s="17">
        <f>+O62</f>
        <v>110078096</v>
      </c>
      <c r="P61" s="17">
        <f>+P62</f>
        <v>52268800</v>
      </c>
    </row>
    <row r="62" spans="1:16" ht="12.75">
      <c r="A62" s="18" t="s">
        <v>131</v>
      </c>
      <c r="B62" s="18" t="s">
        <v>130</v>
      </c>
      <c r="C62" s="20">
        <v>175914895.79</v>
      </c>
      <c r="D62" s="21">
        <v>65836799.79</v>
      </c>
      <c r="E62" s="21">
        <v>65836799.79</v>
      </c>
      <c r="F62" s="21">
        <v>13567999.79</v>
      </c>
      <c r="G62" s="21">
        <v>0</v>
      </c>
      <c r="H62" s="21">
        <v>0</v>
      </c>
      <c r="I62" s="21">
        <v>0</v>
      </c>
      <c r="J62" s="21">
        <f>+D62+G62</f>
        <v>65836799.79</v>
      </c>
      <c r="K62" s="21">
        <f>+E62+H62</f>
        <v>65836799.79</v>
      </c>
      <c r="L62" s="21">
        <f>+F62+I62</f>
        <v>13567999.79</v>
      </c>
      <c r="M62" s="21">
        <f t="shared" si="1"/>
        <v>37.42536951992586</v>
      </c>
      <c r="N62" s="21">
        <f t="shared" si="2"/>
        <v>7.7128202981724305</v>
      </c>
      <c r="O62" s="21">
        <f>+C62-J62</f>
        <v>110078096</v>
      </c>
      <c r="P62" s="21">
        <f>+K62-L62</f>
        <v>52268800</v>
      </c>
    </row>
    <row r="63" spans="1:16" ht="12.75">
      <c r="A63" s="32" t="s">
        <v>132</v>
      </c>
      <c r="B63" s="32" t="s">
        <v>133</v>
      </c>
      <c r="C63" s="17">
        <f aca="true" t="shared" si="43" ref="C63:L63">+C64</f>
        <v>3833297895.85</v>
      </c>
      <c r="D63" s="17">
        <f t="shared" si="43"/>
        <v>3208195849.85</v>
      </c>
      <c r="E63" s="17">
        <f t="shared" si="43"/>
        <v>3208195849.85</v>
      </c>
      <c r="F63" s="17">
        <f t="shared" si="43"/>
        <v>0</v>
      </c>
      <c r="G63" s="17">
        <f t="shared" si="43"/>
        <v>0</v>
      </c>
      <c r="H63" s="17">
        <f t="shared" si="43"/>
        <v>0</v>
      </c>
      <c r="I63" s="17">
        <f t="shared" si="43"/>
        <v>18030349</v>
      </c>
      <c r="J63" s="17">
        <f t="shared" si="43"/>
        <v>3208195849.85</v>
      </c>
      <c r="K63" s="17">
        <f t="shared" si="43"/>
        <v>3208195849.85</v>
      </c>
      <c r="L63" s="17">
        <f t="shared" si="43"/>
        <v>18030349</v>
      </c>
      <c r="M63" s="17">
        <f t="shared" si="1"/>
        <v>83.6928393518086</v>
      </c>
      <c r="N63" s="17">
        <f t="shared" si="2"/>
        <v>0.4703612787182544</v>
      </c>
      <c r="O63" s="17">
        <f>+O64</f>
        <v>625102046</v>
      </c>
      <c r="P63" s="17">
        <f>+P64</f>
        <v>3190165500.85</v>
      </c>
    </row>
    <row r="64" spans="1:16" ht="12.75">
      <c r="A64" s="18" t="s">
        <v>134</v>
      </c>
      <c r="B64" s="18" t="s">
        <v>133</v>
      </c>
      <c r="C64" s="20">
        <v>3833297895.85</v>
      </c>
      <c r="D64" s="21">
        <v>3208195849.85</v>
      </c>
      <c r="E64" s="21">
        <v>3208195849.85</v>
      </c>
      <c r="F64" s="21">
        <v>0</v>
      </c>
      <c r="G64" s="21">
        <v>0</v>
      </c>
      <c r="H64" s="21">
        <v>0</v>
      </c>
      <c r="I64" s="21">
        <v>18030349</v>
      </c>
      <c r="J64" s="21">
        <f>+D64+G64</f>
        <v>3208195849.85</v>
      </c>
      <c r="K64" s="21">
        <f>+E64+H64</f>
        <v>3208195849.85</v>
      </c>
      <c r="L64" s="21">
        <f>+F64+I64</f>
        <v>18030349</v>
      </c>
      <c r="M64" s="21">
        <f t="shared" si="1"/>
        <v>83.6928393518086</v>
      </c>
      <c r="N64" s="21">
        <f t="shared" si="2"/>
        <v>0.4703612787182544</v>
      </c>
      <c r="O64" s="21">
        <f>+C64-J64</f>
        <v>625102046</v>
      </c>
      <c r="P64" s="21">
        <f>+K64-L64</f>
        <v>3190165500.85</v>
      </c>
    </row>
    <row r="65" spans="1:16" ht="12.75">
      <c r="A65" s="32" t="s">
        <v>135</v>
      </c>
      <c r="B65" s="32" t="s">
        <v>136</v>
      </c>
      <c r="C65" s="17">
        <f>+C66+C67</f>
        <v>257643984</v>
      </c>
      <c r="D65" s="17">
        <f>+D66+D67</f>
        <v>236370627.66</v>
      </c>
      <c r="E65" s="17">
        <f aca="true" t="shared" si="44" ref="E65:L65">+E66+E67</f>
        <v>35718480</v>
      </c>
      <c r="F65" s="17">
        <f t="shared" si="44"/>
        <v>35718480</v>
      </c>
      <c r="G65" s="17">
        <f t="shared" si="44"/>
        <v>0</v>
      </c>
      <c r="H65" s="17">
        <f t="shared" si="44"/>
        <v>7780600</v>
      </c>
      <c r="I65" s="17">
        <f t="shared" si="44"/>
        <v>7780600</v>
      </c>
      <c r="J65" s="17">
        <f t="shared" si="44"/>
        <v>236370627.66</v>
      </c>
      <c r="K65" s="17">
        <f t="shared" si="44"/>
        <v>43499080</v>
      </c>
      <c r="L65" s="17">
        <f t="shared" si="44"/>
        <v>43499080</v>
      </c>
      <c r="M65" s="17">
        <f t="shared" si="1"/>
        <v>16.88340605694096</v>
      </c>
      <c r="N65" s="17">
        <f t="shared" si="2"/>
        <v>16.88340605694096</v>
      </c>
      <c r="O65" s="17">
        <f>+O66+O67</f>
        <v>21273356.340000004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244824237</v>
      </c>
      <c r="D66" s="21">
        <v>224609391.66</v>
      </c>
      <c r="E66" s="21">
        <v>34031180</v>
      </c>
      <c r="F66" s="21">
        <v>34031180</v>
      </c>
      <c r="G66" s="21">
        <v>0</v>
      </c>
      <c r="H66" s="21">
        <v>7780600</v>
      </c>
      <c r="I66" s="21">
        <v>7780600</v>
      </c>
      <c r="J66" s="21">
        <f aca="true" t="shared" si="45" ref="J66:L67">+D66+G66</f>
        <v>224609391.66</v>
      </c>
      <c r="K66" s="21">
        <f t="shared" si="45"/>
        <v>41811780</v>
      </c>
      <c r="L66" s="21">
        <f t="shared" si="45"/>
        <v>41811780</v>
      </c>
      <c r="M66" s="21">
        <f t="shared" si="1"/>
        <v>17.078284614443625</v>
      </c>
      <c r="N66" s="21">
        <f t="shared" si="2"/>
        <v>17.078284614443625</v>
      </c>
      <c r="O66" s="21">
        <f>+C66-J66</f>
        <v>20214845.340000004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12819747</v>
      </c>
      <c r="D67" s="21">
        <v>11761236</v>
      </c>
      <c r="E67" s="21">
        <v>1687300</v>
      </c>
      <c r="F67" s="21">
        <v>1687300</v>
      </c>
      <c r="G67" s="21">
        <v>0</v>
      </c>
      <c r="H67" s="21">
        <v>0</v>
      </c>
      <c r="I67" s="21">
        <v>0</v>
      </c>
      <c r="J67" s="21">
        <f t="shared" si="45"/>
        <v>11761236</v>
      </c>
      <c r="K67" s="21">
        <f t="shared" si="45"/>
        <v>1687300</v>
      </c>
      <c r="L67" s="21">
        <f t="shared" si="45"/>
        <v>1687300</v>
      </c>
      <c r="M67" s="21">
        <f t="shared" si="1"/>
        <v>13.161726202552984</v>
      </c>
      <c r="N67" s="21">
        <f t="shared" si="2"/>
        <v>13.161726202552984</v>
      </c>
      <c r="O67" s="21">
        <f>+C67-J67</f>
        <v>1058511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 aca="true" t="shared" si="46" ref="C68:L68">+C69+C74+C76</f>
        <v>10118206679</v>
      </c>
      <c r="D68" s="17">
        <f>+D69+D74+D76</f>
        <v>8404005265</v>
      </c>
      <c r="E68" s="17">
        <f t="shared" si="46"/>
        <v>4588937204</v>
      </c>
      <c r="F68" s="17">
        <f t="shared" si="46"/>
        <v>60582938.5</v>
      </c>
      <c r="G68" s="17">
        <f t="shared" si="46"/>
        <v>835639565.78</v>
      </c>
      <c r="H68" s="17">
        <f t="shared" si="46"/>
        <v>0</v>
      </c>
      <c r="I68" s="17">
        <f t="shared" si="46"/>
        <v>416835426.55</v>
      </c>
      <c r="J68" s="17">
        <f t="shared" si="46"/>
        <v>9239644830.779999</v>
      </c>
      <c r="K68" s="17">
        <f t="shared" si="46"/>
        <v>4588937204</v>
      </c>
      <c r="L68" s="17">
        <f t="shared" si="46"/>
        <v>477418365.05</v>
      </c>
      <c r="M68" s="17">
        <f t="shared" si="1"/>
        <v>45.353266142746286</v>
      </c>
      <c r="N68" s="17">
        <f t="shared" si="2"/>
        <v>4.71840890580804</v>
      </c>
      <c r="O68" s="17">
        <f>+O69+O74+O76</f>
        <v>878561848.2200003</v>
      </c>
      <c r="P68" s="17">
        <f>+P69+P74+P76</f>
        <v>4111518838.95</v>
      </c>
    </row>
    <row r="69" spans="1:16" ht="12.75">
      <c r="A69" s="32" t="s">
        <v>142</v>
      </c>
      <c r="B69" s="32" t="s">
        <v>32</v>
      </c>
      <c r="C69" s="17">
        <f>+C70+C71</f>
        <v>3875649120</v>
      </c>
      <c r="D69" s="17">
        <f>+D70+D71</f>
        <v>3875649120</v>
      </c>
      <c r="E69" s="17">
        <f>+E70+E71</f>
        <v>60581059</v>
      </c>
      <c r="F69" s="17">
        <f>+F70+F71</f>
        <v>60581059</v>
      </c>
      <c r="G69" s="17">
        <f aca="true" t="shared" si="47" ref="G69:L69">+G70+G71</f>
        <v>0</v>
      </c>
      <c r="H69" s="17">
        <f t="shared" si="47"/>
        <v>0</v>
      </c>
      <c r="I69" s="17">
        <f t="shared" si="47"/>
        <v>0</v>
      </c>
      <c r="J69" s="17">
        <f t="shared" si="47"/>
        <v>3875649120</v>
      </c>
      <c r="K69" s="17">
        <f t="shared" si="47"/>
        <v>60581059</v>
      </c>
      <c r="L69" s="17">
        <f t="shared" si="47"/>
        <v>60581059</v>
      </c>
      <c r="M69" s="17">
        <f t="shared" si="1"/>
        <v>1.5631203218933298</v>
      </c>
      <c r="N69" s="17">
        <f t="shared" si="2"/>
        <v>1.5631203218933298</v>
      </c>
      <c r="O69" s="17">
        <f>+O70+O71</f>
        <v>0</v>
      </c>
      <c r="P69" s="17">
        <f>+P70+P71</f>
        <v>0</v>
      </c>
    </row>
    <row r="70" spans="1:17" ht="12.75">
      <c r="A70" s="18" t="s">
        <v>220</v>
      </c>
      <c r="B70" s="18" t="s">
        <v>221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>
        <v>0</v>
      </c>
      <c r="N70" s="21">
        <v>0</v>
      </c>
      <c r="O70" s="21">
        <f>+C70-J70</f>
        <v>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8" ref="C71:L72">+C72</f>
        <v>3875649120</v>
      </c>
      <c r="D71" s="17">
        <f t="shared" si="48"/>
        <v>3875649120</v>
      </c>
      <c r="E71" s="17">
        <f t="shared" si="48"/>
        <v>60581059</v>
      </c>
      <c r="F71" s="17">
        <f t="shared" si="48"/>
        <v>60581059</v>
      </c>
      <c r="G71" s="17">
        <f t="shared" si="48"/>
        <v>0</v>
      </c>
      <c r="H71" s="17">
        <f t="shared" si="48"/>
        <v>0</v>
      </c>
      <c r="I71" s="17">
        <f t="shared" si="48"/>
        <v>0</v>
      </c>
      <c r="J71" s="17">
        <f t="shared" si="48"/>
        <v>3875649120</v>
      </c>
      <c r="K71" s="17">
        <f t="shared" si="48"/>
        <v>60581059</v>
      </c>
      <c r="L71" s="17">
        <f t="shared" si="48"/>
        <v>60581059</v>
      </c>
      <c r="M71" s="17">
        <f t="shared" si="1"/>
        <v>1.5631203218933298</v>
      </c>
      <c r="N71" s="17">
        <f t="shared" si="2"/>
        <v>1.5631203218933298</v>
      </c>
      <c r="O71" s="17">
        <f>+O72</f>
        <v>0</v>
      </c>
      <c r="P71" s="17">
        <f>+P72</f>
        <v>0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8"/>
        <v>3875649120</v>
      </c>
      <c r="D72" s="17">
        <f t="shared" si="48"/>
        <v>3875649120</v>
      </c>
      <c r="E72" s="17">
        <f t="shared" si="48"/>
        <v>60581059</v>
      </c>
      <c r="F72" s="17">
        <f t="shared" si="48"/>
        <v>60581059</v>
      </c>
      <c r="G72" s="17">
        <f t="shared" si="48"/>
        <v>0</v>
      </c>
      <c r="H72" s="17">
        <f t="shared" si="48"/>
        <v>0</v>
      </c>
      <c r="I72" s="17">
        <f t="shared" si="48"/>
        <v>0</v>
      </c>
      <c r="J72" s="17">
        <f t="shared" si="48"/>
        <v>3875649120</v>
      </c>
      <c r="K72" s="17">
        <f t="shared" si="48"/>
        <v>60581059</v>
      </c>
      <c r="L72" s="17">
        <f t="shared" si="48"/>
        <v>60581059</v>
      </c>
      <c r="M72" s="17">
        <f t="shared" si="1"/>
        <v>1.5631203218933298</v>
      </c>
      <c r="N72" s="17">
        <f t="shared" si="2"/>
        <v>1.5631203218933298</v>
      </c>
      <c r="O72" s="17">
        <f>+O73</f>
        <v>0</v>
      </c>
      <c r="P72" s="17">
        <f>+P73</f>
        <v>0</v>
      </c>
    </row>
    <row r="73" spans="1:16" s="15" customFormat="1" ht="12.75">
      <c r="A73" s="18" t="s">
        <v>260</v>
      </c>
      <c r="B73" s="18" t="s">
        <v>234</v>
      </c>
      <c r="C73" s="20">
        <v>3875649120</v>
      </c>
      <c r="D73" s="21">
        <v>3875649120</v>
      </c>
      <c r="E73" s="21">
        <v>60581059</v>
      </c>
      <c r="F73" s="21">
        <v>60581059</v>
      </c>
      <c r="G73" s="21">
        <v>0</v>
      </c>
      <c r="H73" s="21">
        <v>0</v>
      </c>
      <c r="I73" s="21">
        <v>0</v>
      </c>
      <c r="J73" s="21">
        <f>+D73+G73</f>
        <v>3875649120</v>
      </c>
      <c r="K73" s="21">
        <f>+E73+H73</f>
        <v>60581059</v>
      </c>
      <c r="L73" s="21">
        <f>+F73+I73</f>
        <v>60581059</v>
      </c>
      <c r="M73" s="21">
        <f t="shared" si="1"/>
        <v>1.5631203218933298</v>
      </c>
      <c r="N73" s="21">
        <f t="shared" si="2"/>
        <v>1.5631203218933298</v>
      </c>
      <c r="O73" s="21">
        <f>+C73-J73</f>
        <v>0</v>
      </c>
      <c r="P73" s="21">
        <f>+K73-L73</f>
        <v>0</v>
      </c>
    </row>
    <row r="74" spans="1:16" ht="12.75">
      <c r="A74" s="32" t="s">
        <v>143</v>
      </c>
      <c r="B74" s="32" t="s">
        <v>144</v>
      </c>
      <c r="C74" s="17">
        <f aca="true" t="shared" si="49" ref="C74:L74">+C75</f>
        <v>5124397559</v>
      </c>
      <c r="D74" s="17">
        <f t="shared" si="49"/>
        <v>4168356145</v>
      </c>
      <c r="E74" s="17">
        <f t="shared" si="49"/>
        <v>4168356145</v>
      </c>
      <c r="F74" s="17">
        <f t="shared" si="49"/>
        <v>1879.5</v>
      </c>
      <c r="G74" s="17">
        <f t="shared" si="49"/>
        <v>835639565.78</v>
      </c>
      <c r="H74" s="17">
        <f t="shared" si="49"/>
        <v>0</v>
      </c>
      <c r="I74" s="17">
        <f t="shared" si="49"/>
        <v>416835426.55</v>
      </c>
      <c r="J74" s="17">
        <f t="shared" si="49"/>
        <v>5003995710.78</v>
      </c>
      <c r="K74" s="17">
        <f t="shared" si="49"/>
        <v>4168356145</v>
      </c>
      <c r="L74" s="17">
        <f t="shared" si="49"/>
        <v>416837306.05</v>
      </c>
      <c r="M74" s="17">
        <f t="shared" si="1"/>
        <v>81.3433403050296</v>
      </c>
      <c r="N74" s="17">
        <f t="shared" si="2"/>
        <v>8.134367040236896</v>
      </c>
      <c r="O74" s="17">
        <f>+O75</f>
        <v>120401848.22000027</v>
      </c>
      <c r="P74" s="17">
        <f>+P75</f>
        <v>3751518838.95</v>
      </c>
    </row>
    <row r="75" spans="1:16" s="15" customFormat="1" ht="12.75">
      <c r="A75" s="18" t="s">
        <v>145</v>
      </c>
      <c r="B75" s="18" t="s">
        <v>146</v>
      </c>
      <c r="C75" s="20">
        <v>5124397559</v>
      </c>
      <c r="D75" s="21">
        <v>4168356145</v>
      </c>
      <c r="E75" s="21">
        <v>4168356145</v>
      </c>
      <c r="F75" s="21">
        <v>1879.5</v>
      </c>
      <c r="G75" s="21">
        <v>835639565.78</v>
      </c>
      <c r="H75" s="21">
        <v>0</v>
      </c>
      <c r="I75" s="21">
        <v>416835426.55</v>
      </c>
      <c r="J75" s="21">
        <f>+D75+G75</f>
        <v>5003995710.78</v>
      </c>
      <c r="K75" s="21">
        <f>+E75+H75</f>
        <v>4168356145</v>
      </c>
      <c r="L75" s="21">
        <f>+F75+I75</f>
        <v>416837306.05</v>
      </c>
      <c r="M75" s="21">
        <f t="shared" si="1"/>
        <v>81.3433403050296</v>
      </c>
      <c r="N75" s="21">
        <f t="shared" si="2"/>
        <v>8.134367040236896</v>
      </c>
      <c r="O75" s="21">
        <f>+C75-J75</f>
        <v>120401848.22000027</v>
      </c>
      <c r="P75" s="21">
        <f>+K75-L75</f>
        <v>3751518838.95</v>
      </c>
    </row>
    <row r="76" spans="1:16" ht="12.75">
      <c r="A76" s="32" t="s">
        <v>147</v>
      </c>
      <c r="B76" s="32" t="s">
        <v>148</v>
      </c>
      <c r="C76" s="17">
        <f aca="true" t="shared" si="50" ref="C76:L76">+C77</f>
        <v>1118160000</v>
      </c>
      <c r="D76" s="17">
        <f t="shared" si="50"/>
        <v>360000000</v>
      </c>
      <c r="E76" s="17">
        <f t="shared" si="50"/>
        <v>360000000</v>
      </c>
      <c r="F76" s="17">
        <f t="shared" si="50"/>
        <v>0</v>
      </c>
      <c r="G76" s="17">
        <f t="shared" si="50"/>
        <v>0</v>
      </c>
      <c r="H76" s="17">
        <f t="shared" si="50"/>
        <v>0</v>
      </c>
      <c r="I76" s="17">
        <f t="shared" si="50"/>
        <v>0</v>
      </c>
      <c r="J76" s="17">
        <f t="shared" si="50"/>
        <v>360000000</v>
      </c>
      <c r="K76" s="17">
        <f t="shared" si="50"/>
        <v>360000000</v>
      </c>
      <c r="L76" s="17">
        <f t="shared" si="50"/>
        <v>0</v>
      </c>
      <c r="M76" s="17">
        <f t="shared" si="1"/>
        <v>32.195750160978754</v>
      </c>
      <c r="N76" s="17">
        <f t="shared" si="2"/>
        <v>0</v>
      </c>
      <c r="O76" s="17">
        <f>+O77</f>
        <v>758160000</v>
      </c>
      <c r="P76" s="17">
        <f>+P77</f>
        <v>360000000</v>
      </c>
    </row>
    <row r="77" spans="1:16" ht="12.75">
      <c r="A77" s="18" t="s">
        <v>149</v>
      </c>
      <c r="B77" s="18" t="s">
        <v>150</v>
      </c>
      <c r="C77" s="20">
        <v>1118160000</v>
      </c>
      <c r="D77" s="21">
        <v>360000000</v>
      </c>
      <c r="E77" s="21">
        <v>360000000</v>
      </c>
      <c r="F77" s="21">
        <v>0</v>
      </c>
      <c r="G77" s="21">
        <v>0</v>
      </c>
      <c r="H77" s="21">
        <v>0</v>
      </c>
      <c r="I77" s="21">
        <v>0</v>
      </c>
      <c r="J77" s="21">
        <f>+D77+G77</f>
        <v>360000000</v>
      </c>
      <c r="K77" s="21">
        <f>+E77+H77</f>
        <v>360000000</v>
      </c>
      <c r="L77" s="21">
        <f>+F77+I77</f>
        <v>0</v>
      </c>
      <c r="M77" s="21">
        <f t="shared" si="1"/>
        <v>32.195750160978754</v>
      </c>
      <c r="N77" s="21">
        <f t="shared" si="2"/>
        <v>0</v>
      </c>
      <c r="O77" s="21">
        <f>+C77-J77</f>
        <v>758160000</v>
      </c>
      <c r="P77" s="21">
        <f>+K77-L77</f>
        <v>360000000</v>
      </c>
    </row>
    <row r="78" spans="1:16" ht="12.75">
      <c r="A78" s="32" t="s">
        <v>151</v>
      </c>
      <c r="B78" s="32" t="s">
        <v>33</v>
      </c>
      <c r="C78" s="17">
        <f aca="true" t="shared" si="51" ref="C78:L78">+C79+C82+C86+C90+C95+C97</f>
        <v>104955282510.35999</v>
      </c>
      <c r="D78" s="17">
        <f>+D79+D82+D86+D90+D95+D97</f>
        <v>39815840253.34</v>
      </c>
      <c r="E78" s="17">
        <f t="shared" si="51"/>
        <v>33988980603.629997</v>
      </c>
      <c r="F78" s="17">
        <f t="shared" si="51"/>
        <v>2175238939.16</v>
      </c>
      <c r="G78" s="17">
        <f t="shared" si="51"/>
        <v>319721744.88</v>
      </c>
      <c r="H78" s="17">
        <f t="shared" si="51"/>
        <v>2401955235.88</v>
      </c>
      <c r="I78" s="17">
        <f t="shared" si="51"/>
        <v>2172948397.9500003</v>
      </c>
      <c r="J78" s="17">
        <f t="shared" si="51"/>
        <v>40135561998.21999</v>
      </c>
      <c r="K78" s="17">
        <f t="shared" si="51"/>
        <v>36390935839.509995</v>
      </c>
      <c r="L78" s="17">
        <f t="shared" si="51"/>
        <v>4348187337.11</v>
      </c>
      <c r="M78" s="17">
        <f aca="true" t="shared" si="52" ref="M78:M101">K78/C78*100</f>
        <v>34.67280061479316</v>
      </c>
      <c r="N78" s="17">
        <f aca="true" t="shared" si="53" ref="N78:N101">+L78/C78*100</f>
        <v>4.142895176982441</v>
      </c>
      <c r="O78" s="17">
        <f>+O79+O82+O86+O90+O95+O97</f>
        <v>64819720512.14</v>
      </c>
      <c r="P78" s="17">
        <f>+P79+P82+P86+P90+P95+P97</f>
        <v>32042748502.4</v>
      </c>
    </row>
    <row r="79" spans="1:16" ht="12.75">
      <c r="A79" s="32" t="s">
        <v>152</v>
      </c>
      <c r="B79" s="32" t="s">
        <v>153</v>
      </c>
      <c r="C79" s="17">
        <f>+C80+C81</f>
        <v>3001057817.98</v>
      </c>
      <c r="D79" s="17">
        <f>+D80+D81</f>
        <v>2496999665.98</v>
      </c>
      <c r="E79" s="17">
        <f>+E80+E81</f>
        <v>2216090881.98</v>
      </c>
      <c r="F79" s="17">
        <f>+F80+F81</f>
        <v>356831866.6</v>
      </c>
      <c r="G79" s="17">
        <f aca="true" t="shared" si="54" ref="G79:L79">+G80+G81</f>
        <v>225530587.13</v>
      </c>
      <c r="H79" s="17">
        <f t="shared" si="54"/>
        <v>251207371.13</v>
      </c>
      <c r="I79" s="17">
        <f t="shared" si="54"/>
        <v>122265217.01</v>
      </c>
      <c r="J79" s="17">
        <f t="shared" si="54"/>
        <v>2722530253.11</v>
      </c>
      <c r="K79" s="17">
        <f t="shared" si="54"/>
        <v>2467298253.11</v>
      </c>
      <c r="L79" s="17">
        <f t="shared" si="54"/>
        <v>479097083.61</v>
      </c>
      <c r="M79" s="17">
        <f t="shared" si="52"/>
        <v>82.21428585373702</v>
      </c>
      <c r="N79" s="17">
        <f t="shared" si="53"/>
        <v>15.96427368841825</v>
      </c>
      <c r="O79" s="17">
        <f>+O80+O81</f>
        <v>278527564.8699999</v>
      </c>
      <c r="P79" s="17">
        <f>+P80+P81</f>
        <v>1988201169.5</v>
      </c>
    </row>
    <row r="80" spans="1:16" ht="12.75">
      <c r="A80" s="18" t="s">
        <v>154</v>
      </c>
      <c r="B80" s="18" t="s">
        <v>155</v>
      </c>
      <c r="C80" s="20">
        <v>2796851026.98</v>
      </c>
      <c r="D80" s="21">
        <v>2443888026.98</v>
      </c>
      <c r="E80" s="21">
        <v>2162979242.98</v>
      </c>
      <c r="F80" s="21">
        <v>346848475.6</v>
      </c>
      <c r="G80" s="21">
        <v>225530587.13</v>
      </c>
      <c r="H80" s="21">
        <v>251207371.13</v>
      </c>
      <c r="I80" s="21">
        <v>119861541.81</v>
      </c>
      <c r="J80" s="21">
        <f aca="true" t="shared" si="55" ref="J80:L81">+D80+G80</f>
        <v>2669418614.11</v>
      </c>
      <c r="K80" s="21">
        <f t="shared" si="55"/>
        <v>2414186614.11</v>
      </c>
      <c r="L80" s="21">
        <f t="shared" si="55"/>
        <v>466710017.41</v>
      </c>
      <c r="M80" s="21">
        <f t="shared" si="52"/>
        <v>86.3180266242784</v>
      </c>
      <c r="N80" s="21">
        <f t="shared" si="53"/>
        <v>16.68698164141931</v>
      </c>
      <c r="O80" s="21">
        <f>+C80-J80</f>
        <v>127432412.86999989</v>
      </c>
      <c r="P80" s="21">
        <f>+K80-L80</f>
        <v>1947476596.7</v>
      </c>
    </row>
    <row r="81" spans="1:16" ht="12.75">
      <c r="A81" s="18" t="s">
        <v>156</v>
      </c>
      <c r="B81" s="18" t="s">
        <v>157</v>
      </c>
      <c r="C81" s="20">
        <v>204206791</v>
      </c>
      <c r="D81" s="21">
        <v>53111639</v>
      </c>
      <c r="E81" s="21">
        <v>53111639</v>
      </c>
      <c r="F81" s="21">
        <v>9983391</v>
      </c>
      <c r="G81" s="21">
        <v>0</v>
      </c>
      <c r="H81" s="21">
        <v>0</v>
      </c>
      <c r="I81" s="21">
        <v>2403675.2</v>
      </c>
      <c r="J81" s="21">
        <f t="shared" si="55"/>
        <v>53111639</v>
      </c>
      <c r="K81" s="21">
        <f t="shared" si="55"/>
        <v>53111639</v>
      </c>
      <c r="L81" s="21">
        <f t="shared" si="55"/>
        <v>12387066.2</v>
      </c>
      <c r="M81" s="21">
        <f t="shared" si="52"/>
        <v>26.008752568860455</v>
      </c>
      <c r="N81" s="21">
        <f t="shared" si="53"/>
        <v>6.065942341751014</v>
      </c>
      <c r="O81" s="21">
        <f>+C81-J81</f>
        <v>151095152</v>
      </c>
      <c r="P81" s="21">
        <f>+K81-L81</f>
        <v>40724572.8</v>
      </c>
    </row>
    <row r="82" spans="1:16" ht="12.75">
      <c r="A82" s="32" t="s">
        <v>158</v>
      </c>
      <c r="B82" s="32" t="s">
        <v>159</v>
      </c>
      <c r="C82" s="17">
        <f>+C83+C84+C85</f>
        <v>97080434748.93</v>
      </c>
      <c r="D82" s="17">
        <f>+D83+D84+D85</f>
        <v>35863791080.2</v>
      </c>
      <c r="E82" s="17">
        <f aca="true" t="shared" si="56" ref="E82:L82">+E83+E84+E85</f>
        <v>30616122030.2</v>
      </c>
      <c r="F82" s="17">
        <f t="shared" si="56"/>
        <v>1789590073.35</v>
      </c>
      <c r="G82" s="17">
        <f t="shared" si="56"/>
        <v>-84154458.25</v>
      </c>
      <c r="H82" s="17">
        <f t="shared" si="56"/>
        <v>2105496740.75</v>
      </c>
      <c r="I82" s="17">
        <f t="shared" si="56"/>
        <v>1985828242.0700002</v>
      </c>
      <c r="J82" s="17">
        <f t="shared" si="56"/>
        <v>35779636621.95</v>
      </c>
      <c r="K82" s="17">
        <f t="shared" si="56"/>
        <v>32721618770.95</v>
      </c>
      <c r="L82" s="17">
        <f t="shared" si="56"/>
        <v>3775418315.4199996</v>
      </c>
      <c r="M82" s="17">
        <f t="shared" si="52"/>
        <v>33.70567803448228</v>
      </c>
      <c r="N82" s="17">
        <f t="shared" si="53"/>
        <v>3.8889590113435415</v>
      </c>
      <c r="O82" s="17">
        <f>+O83+O84+O85</f>
        <v>61300798126.979996</v>
      </c>
      <c r="P82" s="17">
        <f>+P83+P84+P85</f>
        <v>28946200455.53</v>
      </c>
    </row>
    <row r="83" spans="1:16" ht="12.75">
      <c r="A83" s="18" t="s">
        <v>160</v>
      </c>
      <c r="B83" s="18" t="s">
        <v>161</v>
      </c>
      <c r="C83" s="20">
        <v>96283058556.93</v>
      </c>
      <c r="D83" s="21">
        <v>35066414888.2</v>
      </c>
      <c r="E83" s="21">
        <v>30025091070.2</v>
      </c>
      <c r="F83" s="21">
        <v>1664808168.78</v>
      </c>
      <c r="G83" s="21">
        <v>-84154458.25</v>
      </c>
      <c r="H83" s="21">
        <v>1961988236.75</v>
      </c>
      <c r="I83" s="21">
        <v>1944335732.67</v>
      </c>
      <c r="J83" s="21">
        <f aca="true" t="shared" si="57" ref="J83:K85">+D83+G83</f>
        <v>34982260429.95</v>
      </c>
      <c r="K83" s="21">
        <f t="shared" si="57"/>
        <v>31987079306.95</v>
      </c>
      <c r="L83" s="21">
        <f>+F83+I83</f>
        <v>3609143901.45</v>
      </c>
      <c r="M83" s="21">
        <f t="shared" si="52"/>
        <v>33.221918566324696</v>
      </c>
      <c r="N83" s="21">
        <f t="shared" si="53"/>
        <v>3.748472426554662</v>
      </c>
      <c r="O83" s="21">
        <f>+C83-J83</f>
        <v>61300798126.979996</v>
      </c>
      <c r="P83" s="21">
        <f>+K83-L83</f>
        <v>28377935405.5</v>
      </c>
    </row>
    <row r="84" spans="1:16" ht="12.75">
      <c r="A84" s="18" t="s">
        <v>247</v>
      </c>
      <c r="B84" s="18" t="s">
        <v>248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 t="shared" si="57"/>
        <v>0</v>
      </c>
      <c r="K84" s="21">
        <f t="shared" si="57"/>
        <v>0</v>
      </c>
      <c r="L84" s="21">
        <f>+F84+I84</f>
        <v>0</v>
      </c>
      <c r="M84" s="21">
        <v>0</v>
      </c>
      <c r="N84" s="21">
        <v>0</v>
      </c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797376192</v>
      </c>
      <c r="D85" s="21">
        <v>797376192</v>
      </c>
      <c r="E85" s="21">
        <v>591030960</v>
      </c>
      <c r="F85" s="21">
        <v>124781904.57</v>
      </c>
      <c r="G85" s="21">
        <v>0</v>
      </c>
      <c r="H85" s="21">
        <v>143508504</v>
      </c>
      <c r="I85" s="21">
        <v>41492509.4</v>
      </c>
      <c r="J85" s="21">
        <f t="shared" si="57"/>
        <v>797376192</v>
      </c>
      <c r="K85" s="21">
        <f t="shared" si="57"/>
        <v>734539464</v>
      </c>
      <c r="L85" s="21">
        <f>+F85+I85</f>
        <v>166274413.97</v>
      </c>
      <c r="M85" s="21">
        <f t="shared" si="52"/>
        <v>92.11956305813554</v>
      </c>
      <c r="N85" s="21">
        <f t="shared" si="53"/>
        <v>20.852693576534577</v>
      </c>
      <c r="O85" s="21">
        <f>+C85-J85</f>
        <v>0</v>
      </c>
      <c r="P85" s="21">
        <f>+K85-L85</f>
        <v>568265050.03</v>
      </c>
    </row>
    <row r="86" spans="1:16" ht="12.75">
      <c r="A86" s="32" t="s">
        <v>164</v>
      </c>
      <c r="B86" s="32" t="s">
        <v>165</v>
      </c>
      <c r="C86" s="17">
        <f>+C87+C88+C89</f>
        <v>3664594104</v>
      </c>
      <c r="D86" s="17">
        <f>+D87+D88+D89</f>
        <v>1252905039.71</v>
      </c>
      <c r="E86" s="17">
        <f aca="true" t="shared" si="58" ref="E86:L86">+E87+E88+E89</f>
        <v>973185874</v>
      </c>
      <c r="F86" s="17">
        <f t="shared" si="58"/>
        <v>4625998</v>
      </c>
      <c r="G86" s="17">
        <f t="shared" si="58"/>
        <v>0</v>
      </c>
      <c r="H86" s="17">
        <f t="shared" si="58"/>
        <v>26688474</v>
      </c>
      <c r="I86" s="17">
        <f t="shared" si="58"/>
        <v>41528580.14</v>
      </c>
      <c r="J86" s="17">
        <f t="shared" si="58"/>
        <v>1252905039.71</v>
      </c>
      <c r="K86" s="17">
        <f t="shared" si="58"/>
        <v>999874348</v>
      </c>
      <c r="L86" s="17">
        <f t="shared" si="58"/>
        <v>46154578.14</v>
      </c>
      <c r="M86" s="17">
        <f t="shared" si="52"/>
        <v>27.284722935852873</v>
      </c>
      <c r="N86" s="17">
        <f t="shared" si="53"/>
        <v>1.2594731320890649</v>
      </c>
      <c r="O86" s="17">
        <f>+O87+O88+O89</f>
        <v>2411689064.29</v>
      </c>
      <c r="P86" s="17">
        <f>+P87+P88+P89</f>
        <v>953719769.86</v>
      </c>
    </row>
    <row r="87" spans="1:16" ht="12.75">
      <c r="A87" s="18" t="s">
        <v>166</v>
      </c>
      <c r="B87" s="18" t="s">
        <v>167</v>
      </c>
      <c r="C87" s="20">
        <v>309936228</v>
      </c>
      <c r="D87" s="21">
        <v>284345163.71</v>
      </c>
      <c r="E87" s="21">
        <v>4625998</v>
      </c>
      <c r="F87" s="21">
        <v>4625998</v>
      </c>
      <c r="G87" s="21">
        <v>0</v>
      </c>
      <c r="H87" s="21">
        <v>26688474</v>
      </c>
      <c r="I87" s="21">
        <v>26688474</v>
      </c>
      <c r="J87" s="21">
        <f aca="true" t="shared" si="59" ref="J87:K89">+D87+G87</f>
        <v>284345163.71</v>
      </c>
      <c r="K87" s="21">
        <f t="shared" si="59"/>
        <v>31314472</v>
      </c>
      <c r="L87" s="21">
        <f>+F87+I87</f>
        <v>31314472</v>
      </c>
      <c r="M87" s="21">
        <f t="shared" si="52"/>
        <v>10.10352103788267</v>
      </c>
      <c r="N87" s="21">
        <f t="shared" si="53"/>
        <v>10.10352103788267</v>
      </c>
      <c r="O87" s="21">
        <f>+C87-J87</f>
        <v>25591064.29000002</v>
      </c>
      <c r="P87" s="21">
        <f>+K87-L87</f>
        <v>0</v>
      </c>
    </row>
    <row r="88" spans="1:16" ht="12.75">
      <c r="A88" s="18" t="s">
        <v>168</v>
      </c>
      <c r="B88" s="18" t="s">
        <v>169</v>
      </c>
      <c r="C88" s="20">
        <v>794027876</v>
      </c>
      <c r="D88" s="21">
        <v>208559876</v>
      </c>
      <c r="E88" s="21">
        <v>208559876</v>
      </c>
      <c r="F88" s="21">
        <v>0</v>
      </c>
      <c r="G88" s="21">
        <v>0</v>
      </c>
      <c r="H88" s="21">
        <v>0</v>
      </c>
      <c r="I88" s="21">
        <v>14840106.14</v>
      </c>
      <c r="J88" s="21">
        <f t="shared" si="59"/>
        <v>208559876</v>
      </c>
      <c r="K88" s="21">
        <f t="shared" si="59"/>
        <v>208559876</v>
      </c>
      <c r="L88" s="21">
        <f>+F88+I88</f>
        <v>14840106.14</v>
      </c>
      <c r="M88" s="21">
        <f t="shared" si="52"/>
        <v>26.26606474455816</v>
      </c>
      <c r="N88" s="21">
        <f t="shared" si="53"/>
        <v>1.868965383779549</v>
      </c>
      <c r="O88" s="21">
        <f>+C88-J88</f>
        <v>585468000</v>
      </c>
      <c r="P88" s="21">
        <f>+K88-L88</f>
        <v>193719769.86</v>
      </c>
    </row>
    <row r="89" spans="1:16" ht="12.75">
      <c r="A89" s="18" t="s">
        <v>170</v>
      </c>
      <c r="B89" s="18" t="s">
        <v>171</v>
      </c>
      <c r="C89" s="20">
        <v>2560630000</v>
      </c>
      <c r="D89" s="21">
        <v>760000000</v>
      </c>
      <c r="E89" s="21">
        <v>760000000</v>
      </c>
      <c r="F89" s="21">
        <v>0</v>
      </c>
      <c r="G89" s="21">
        <v>0</v>
      </c>
      <c r="H89" s="21">
        <v>0</v>
      </c>
      <c r="I89" s="21">
        <v>0</v>
      </c>
      <c r="J89" s="21">
        <f t="shared" si="59"/>
        <v>760000000</v>
      </c>
      <c r="K89" s="21">
        <f t="shared" si="59"/>
        <v>760000000</v>
      </c>
      <c r="L89" s="21">
        <f>+F89+I89</f>
        <v>0</v>
      </c>
      <c r="M89" s="21">
        <f t="shared" si="52"/>
        <v>29.68019588929287</v>
      </c>
      <c r="N89" s="21">
        <f t="shared" si="53"/>
        <v>0</v>
      </c>
      <c r="O89" s="21">
        <f>+C89-J89</f>
        <v>1800630000</v>
      </c>
      <c r="P89" s="21">
        <f>+K89-L89</f>
        <v>760000000</v>
      </c>
    </row>
    <row r="90" spans="1:16" ht="12.75">
      <c r="A90" s="32" t="s">
        <v>172</v>
      </c>
      <c r="B90" s="32" t="s">
        <v>173</v>
      </c>
      <c r="C90" s="17">
        <f>+C91+C92+C93+C94</f>
        <v>1148226948.03</v>
      </c>
      <c r="D90" s="17">
        <f>+D91+D92+D93+D94</f>
        <v>190218084.03</v>
      </c>
      <c r="E90" s="17">
        <f aca="true" t="shared" si="60" ref="E90:L90">+E91+E92+E93+E94</f>
        <v>171655434.03</v>
      </c>
      <c r="F90" s="17">
        <f t="shared" si="60"/>
        <v>21306245.34</v>
      </c>
      <c r="G90" s="17">
        <f t="shared" si="60"/>
        <v>178345616</v>
      </c>
      <c r="H90" s="17">
        <f t="shared" si="60"/>
        <v>18562650</v>
      </c>
      <c r="I90" s="17">
        <f t="shared" si="60"/>
        <v>22085525.2</v>
      </c>
      <c r="J90" s="17">
        <f t="shared" si="60"/>
        <v>368563700.03</v>
      </c>
      <c r="K90" s="17">
        <f t="shared" si="60"/>
        <v>190218084.03</v>
      </c>
      <c r="L90" s="17">
        <f t="shared" si="60"/>
        <v>43391770.54</v>
      </c>
      <c r="M90" s="17">
        <f t="shared" si="52"/>
        <v>16.566244535224943</v>
      </c>
      <c r="N90" s="17">
        <f t="shared" si="53"/>
        <v>3.7790238780274903</v>
      </c>
      <c r="O90" s="17">
        <f>+O91+O92+O93+O94</f>
        <v>779663248</v>
      </c>
      <c r="P90" s="17">
        <f>+P91+P92+P93+P94</f>
        <v>146826313.49</v>
      </c>
    </row>
    <row r="91" spans="1:16" ht="12.75">
      <c r="A91" s="18" t="s">
        <v>273</v>
      </c>
      <c r="B91" s="18" t="s">
        <v>274</v>
      </c>
      <c r="C91" s="20">
        <v>638172000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f>+D91+G91</f>
        <v>0</v>
      </c>
      <c r="K91" s="21">
        <f>+E91+H91</f>
        <v>0</v>
      </c>
      <c r="L91" s="21">
        <f>+F91+I91</f>
        <v>0</v>
      </c>
      <c r="M91" s="21">
        <f>K91/C91*100</f>
        <v>0</v>
      </c>
      <c r="N91" s="21">
        <f>+L91/C91*100</f>
        <v>0</v>
      </c>
      <c r="O91" s="21">
        <f>+C91-J91</f>
        <v>638172000</v>
      </c>
      <c r="P91" s="21">
        <f>+K91-L91</f>
        <v>0</v>
      </c>
    </row>
    <row r="92" spans="1:16" ht="12.75">
      <c r="A92" s="18" t="s">
        <v>174</v>
      </c>
      <c r="B92" s="18" t="s">
        <v>175</v>
      </c>
      <c r="C92" s="20">
        <v>238473844</v>
      </c>
      <c r="D92" s="21">
        <v>76778444</v>
      </c>
      <c r="E92" s="21">
        <v>76778444</v>
      </c>
      <c r="F92" s="21">
        <v>0</v>
      </c>
      <c r="G92" s="21">
        <v>161695400</v>
      </c>
      <c r="H92" s="21">
        <v>0</v>
      </c>
      <c r="I92" s="21">
        <v>22085525.2</v>
      </c>
      <c r="J92" s="21">
        <f aca="true" t="shared" si="61" ref="J92:K94">+D92+G92</f>
        <v>238473844</v>
      </c>
      <c r="K92" s="21">
        <f t="shared" si="61"/>
        <v>76778444</v>
      </c>
      <c r="L92" s="21">
        <f>+F92+I92</f>
        <v>22085525.2</v>
      </c>
      <c r="M92" s="21">
        <f t="shared" si="52"/>
        <v>32.195750574641636</v>
      </c>
      <c r="N92" s="21">
        <f t="shared" si="53"/>
        <v>9.261193944607191</v>
      </c>
      <c r="O92" s="21">
        <f>+C92-J92</f>
        <v>0</v>
      </c>
      <c r="P92" s="21">
        <f>+K92-L92</f>
        <v>54692918.8</v>
      </c>
    </row>
    <row r="93" spans="1:16" ht="12.75">
      <c r="A93" s="18" t="s">
        <v>176</v>
      </c>
      <c r="B93" s="18" t="s">
        <v>177</v>
      </c>
      <c r="C93" s="20">
        <v>247164454.03</v>
      </c>
      <c r="D93" s="21">
        <v>94022990.03</v>
      </c>
      <c r="E93" s="21">
        <v>94022990.03</v>
      </c>
      <c r="F93" s="21">
        <v>21306245.34</v>
      </c>
      <c r="G93" s="21">
        <v>11650216</v>
      </c>
      <c r="H93" s="21">
        <v>0</v>
      </c>
      <c r="I93" s="21">
        <v>0</v>
      </c>
      <c r="J93" s="21">
        <f t="shared" si="61"/>
        <v>105673206.03</v>
      </c>
      <c r="K93" s="21">
        <f t="shared" si="61"/>
        <v>94022990.03</v>
      </c>
      <c r="L93" s="21">
        <f>+F93+I93</f>
        <v>21306245.34</v>
      </c>
      <c r="M93" s="21">
        <f t="shared" si="52"/>
        <v>38.0406601746171</v>
      </c>
      <c r="N93" s="21">
        <f t="shared" si="53"/>
        <v>8.620270832881948</v>
      </c>
      <c r="O93" s="21">
        <f>+C93-J93</f>
        <v>141491248</v>
      </c>
      <c r="P93" s="21">
        <f>+K93-L93</f>
        <v>72716744.69</v>
      </c>
    </row>
    <row r="94" spans="1:16" ht="12.75">
      <c r="A94" s="18" t="s">
        <v>178</v>
      </c>
      <c r="B94" s="18" t="s">
        <v>7</v>
      </c>
      <c r="C94" s="20">
        <v>24416650</v>
      </c>
      <c r="D94" s="21">
        <v>19416650</v>
      </c>
      <c r="E94" s="21">
        <v>854000</v>
      </c>
      <c r="F94" s="21">
        <v>0</v>
      </c>
      <c r="G94" s="21">
        <v>5000000</v>
      </c>
      <c r="H94" s="21">
        <v>18562650</v>
      </c>
      <c r="I94" s="21">
        <v>0</v>
      </c>
      <c r="J94" s="21">
        <f t="shared" si="61"/>
        <v>24416650</v>
      </c>
      <c r="K94" s="21">
        <f t="shared" si="61"/>
        <v>19416650</v>
      </c>
      <c r="L94" s="21">
        <f>+F94+I94</f>
        <v>0</v>
      </c>
      <c r="M94" s="21">
        <f t="shared" si="52"/>
        <v>79.52217032230055</v>
      </c>
      <c r="N94" s="21">
        <f t="shared" si="53"/>
        <v>0</v>
      </c>
      <c r="O94" s="21">
        <f>+C94-J94</f>
        <v>0</v>
      </c>
      <c r="P94" s="21">
        <f>+K94-L94</f>
        <v>19416650</v>
      </c>
    </row>
    <row r="95" spans="1:16" ht="12.75">
      <c r="A95" s="32" t="s">
        <v>179</v>
      </c>
      <c r="B95" s="32" t="s">
        <v>180</v>
      </c>
      <c r="C95" s="17">
        <f aca="true" t="shared" si="62" ref="C95:L95">+C96</f>
        <v>20480000</v>
      </c>
      <c r="D95" s="17">
        <f t="shared" si="62"/>
        <v>0</v>
      </c>
      <c r="E95" s="17">
        <f t="shared" si="62"/>
        <v>0</v>
      </c>
      <c r="F95" s="17">
        <f t="shared" si="62"/>
        <v>0</v>
      </c>
      <c r="G95" s="17">
        <f t="shared" si="62"/>
        <v>0</v>
      </c>
      <c r="H95" s="17">
        <f t="shared" si="62"/>
        <v>0</v>
      </c>
      <c r="I95" s="17">
        <f t="shared" si="62"/>
        <v>0</v>
      </c>
      <c r="J95" s="17">
        <f t="shared" si="62"/>
        <v>0</v>
      </c>
      <c r="K95" s="17">
        <f t="shared" si="62"/>
        <v>0</v>
      </c>
      <c r="L95" s="17">
        <f t="shared" si="62"/>
        <v>0</v>
      </c>
      <c r="M95" s="17">
        <f t="shared" si="52"/>
        <v>0</v>
      </c>
      <c r="N95" s="17">
        <f t="shared" si="53"/>
        <v>0</v>
      </c>
      <c r="O95" s="17">
        <f>+O96</f>
        <v>20480000</v>
      </c>
      <c r="P95" s="17">
        <f>+P96</f>
        <v>0</v>
      </c>
    </row>
    <row r="96" spans="1:16" ht="12.75">
      <c r="A96" s="18" t="s">
        <v>181</v>
      </c>
      <c r="B96" s="18" t="s">
        <v>182</v>
      </c>
      <c r="C96" s="20">
        <v>20480000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f>+D96+G96</f>
        <v>0</v>
      </c>
      <c r="K96" s="21">
        <f>+E96+H96</f>
        <v>0</v>
      </c>
      <c r="L96" s="21">
        <f>+F96+I96</f>
        <v>0</v>
      </c>
      <c r="M96" s="21">
        <f t="shared" si="52"/>
        <v>0</v>
      </c>
      <c r="N96" s="21">
        <f t="shared" si="53"/>
        <v>0</v>
      </c>
      <c r="O96" s="21">
        <f>+C96-J96</f>
        <v>20480000</v>
      </c>
      <c r="P96" s="21">
        <f>+K96-L96</f>
        <v>0</v>
      </c>
    </row>
    <row r="97" spans="1:16" ht="12.75">
      <c r="A97" s="32" t="s">
        <v>183</v>
      </c>
      <c r="B97" s="32" t="s">
        <v>184</v>
      </c>
      <c r="C97" s="17">
        <f aca="true" t="shared" si="63" ref="C97:L97">+C98</f>
        <v>40488891.42</v>
      </c>
      <c r="D97" s="17">
        <f t="shared" si="63"/>
        <v>11926383.42</v>
      </c>
      <c r="E97" s="17">
        <f t="shared" si="63"/>
        <v>11926383.42</v>
      </c>
      <c r="F97" s="17">
        <f t="shared" si="63"/>
        <v>2884755.87</v>
      </c>
      <c r="G97" s="17">
        <f t="shared" si="63"/>
        <v>0</v>
      </c>
      <c r="H97" s="17">
        <f t="shared" si="63"/>
        <v>0</v>
      </c>
      <c r="I97" s="17">
        <f t="shared" si="63"/>
        <v>1240833.53</v>
      </c>
      <c r="J97" s="17">
        <f t="shared" si="63"/>
        <v>11926383.42</v>
      </c>
      <c r="K97" s="17">
        <f t="shared" si="63"/>
        <v>11926383.42</v>
      </c>
      <c r="L97" s="17">
        <f t="shared" si="63"/>
        <v>4125589.4000000004</v>
      </c>
      <c r="M97" s="17">
        <f t="shared" si="52"/>
        <v>29.45593964597611</v>
      </c>
      <c r="N97" s="17">
        <f t="shared" si="53"/>
        <v>10.18943531252652</v>
      </c>
      <c r="O97" s="17">
        <f>+O98</f>
        <v>28562508</v>
      </c>
      <c r="P97" s="17">
        <f>+P98</f>
        <v>7800794.02</v>
      </c>
    </row>
    <row r="98" spans="1:16" ht="12.75">
      <c r="A98" s="18" t="s">
        <v>185</v>
      </c>
      <c r="B98" s="18" t="s">
        <v>186</v>
      </c>
      <c r="C98" s="20">
        <v>40488891.42</v>
      </c>
      <c r="D98" s="21">
        <v>11926383.42</v>
      </c>
      <c r="E98" s="21">
        <v>11926383.42</v>
      </c>
      <c r="F98" s="21">
        <v>2884755.87</v>
      </c>
      <c r="G98" s="21">
        <v>0</v>
      </c>
      <c r="H98" s="21">
        <v>0</v>
      </c>
      <c r="I98" s="21">
        <v>1240833.53</v>
      </c>
      <c r="J98" s="21">
        <f>+D98+G98</f>
        <v>11926383.42</v>
      </c>
      <c r="K98" s="21">
        <f>+E98+H98</f>
        <v>11926383.42</v>
      </c>
      <c r="L98" s="21">
        <f>+F98+I98</f>
        <v>4125589.4000000004</v>
      </c>
      <c r="M98" s="21">
        <f t="shared" si="52"/>
        <v>29.45593964597611</v>
      </c>
      <c r="N98" s="21">
        <f t="shared" si="53"/>
        <v>10.18943531252652</v>
      </c>
      <c r="O98" s="21">
        <f>+C98-J98</f>
        <v>28562508</v>
      </c>
      <c r="P98" s="21">
        <f>+K98-L98</f>
        <v>7800794.02</v>
      </c>
    </row>
    <row r="99" spans="1:16" ht="12.75">
      <c r="A99" s="32" t="s">
        <v>187</v>
      </c>
      <c r="B99" s="32" t="s">
        <v>34</v>
      </c>
      <c r="C99" s="17">
        <f>+C100+C101</f>
        <v>76387025.6</v>
      </c>
      <c r="D99" s="17">
        <f>+D100+D101</f>
        <v>76387025.6</v>
      </c>
      <c r="E99" s="17">
        <f aca="true" t="shared" si="64" ref="E99:L99">+E100+E101</f>
        <v>23248156</v>
      </c>
      <c r="F99" s="17">
        <f t="shared" si="64"/>
        <v>5716736</v>
      </c>
      <c r="G99" s="17">
        <f t="shared" si="64"/>
        <v>0</v>
      </c>
      <c r="H99" s="17">
        <f t="shared" si="64"/>
        <v>3335727</v>
      </c>
      <c r="I99" s="17">
        <f t="shared" si="64"/>
        <v>3335727</v>
      </c>
      <c r="J99" s="17">
        <f t="shared" si="64"/>
        <v>76387025.6</v>
      </c>
      <c r="K99" s="17">
        <f t="shared" si="64"/>
        <v>26583883</v>
      </c>
      <c r="L99" s="17">
        <f t="shared" si="64"/>
        <v>9052463</v>
      </c>
      <c r="M99" s="17">
        <f t="shared" si="52"/>
        <v>34.80156844855601</v>
      </c>
      <c r="N99" s="17">
        <f t="shared" si="53"/>
        <v>11.850786084279738</v>
      </c>
      <c r="O99" s="17">
        <f>+O100+O101</f>
        <v>0</v>
      </c>
      <c r="P99" s="17">
        <f>+P100+P101</f>
        <v>17531420</v>
      </c>
    </row>
    <row r="100" spans="1:16" ht="12.75">
      <c r="A100" s="18" t="s">
        <v>188</v>
      </c>
      <c r="B100" s="18" t="s">
        <v>189</v>
      </c>
      <c r="C100" s="20">
        <v>52903541.6</v>
      </c>
      <c r="D100" s="21">
        <v>52903541.6</v>
      </c>
      <c r="E100" s="21">
        <v>5716736</v>
      </c>
      <c r="F100" s="21">
        <v>5716736</v>
      </c>
      <c r="G100" s="21">
        <v>0</v>
      </c>
      <c r="H100" s="21">
        <v>3055531</v>
      </c>
      <c r="I100" s="21">
        <v>3055531</v>
      </c>
      <c r="J100" s="21">
        <f aca="true" t="shared" si="65" ref="J100:L101">+D100+G100</f>
        <v>52903541.6</v>
      </c>
      <c r="K100" s="21">
        <f t="shared" si="65"/>
        <v>8772267</v>
      </c>
      <c r="L100" s="21">
        <f t="shared" si="65"/>
        <v>8772267</v>
      </c>
      <c r="M100" s="21">
        <f t="shared" si="52"/>
        <v>16.581625227147363</v>
      </c>
      <c r="N100" s="21">
        <f t="shared" si="53"/>
        <v>16.581625227147363</v>
      </c>
      <c r="O100" s="21">
        <f>+C100-J100</f>
        <v>0</v>
      </c>
      <c r="P100" s="21">
        <f>+K100-L100</f>
        <v>0</v>
      </c>
    </row>
    <row r="101" spans="1:16" s="15" customFormat="1" ht="12.75">
      <c r="A101" s="18" t="s">
        <v>190</v>
      </c>
      <c r="B101" s="18" t="s">
        <v>191</v>
      </c>
      <c r="C101" s="20">
        <v>23483484</v>
      </c>
      <c r="D101" s="21">
        <v>23483484</v>
      </c>
      <c r="E101" s="21">
        <v>17531420</v>
      </c>
      <c r="F101" s="21">
        <v>0</v>
      </c>
      <c r="G101" s="21">
        <v>0</v>
      </c>
      <c r="H101" s="21">
        <v>280196</v>
      </c>
      <c r="I101" s="21">
        <v>280196</v>
      </c>
      <c r="J101" s="21">
        <f t="shared" si="65"/>
        <v>23483484</v>
      </c>
      <c r="K101" s="21">
        <f t="shared" si="65"/>
        <v>17811616</v>
      </c>
      <c r="L101" s="21">
        <f t="shared" si="65"/>
        <v>280196</v>
      </c>
      <c r="M101" s="21">
        <f t="shared" si="52"/>
        <v>75.84741684836884</v>
      </c>
      <c r="N101" s="21">
        <f t="shared" si="53"/>
        <v>1.1931619686414503</v>
      </c>
      <c r="O101" s="21">
        <f>+C101-J101</f>
        <v>0</v>
      </c>
      <c r="P101" s="21">
        <f>+K101-L101</f>
        <v>17531420</v>
      </c>
    </row>
    <row r="102" spans="1:16" ht="12.75">
      <c r="A102" s="32" t="s">
        <v>222</v>
      </c>
      <c r="B102" s="32" t="s">
        <v>8</v>
      </c>
      <c r="C102" s="17">
        <f aca="true" t="shared" si="66" ref="C102:L108">+C103</f>
        <v>0</v>
      </c>
      <c r="D102" s="17">
        <f t="shared" si="66"/>
        <v>0</v>
      </c>
      <c r="E102" s="17">
        <f t="shared" si="66"/>
        <v>0</v>
      </c>
      <c r="F102" s="17">
        <f t="shared" si="66"/>
        <v>0</v>
      </c>
      <c r="G102" s="17">
        <f t="shared" si="66"/>
        <v>0</v>
      </c>
      <c r="H102" s="17">
        <f t="shared" si="66"/>
        <v>0</v>
      </c>
      <c r="I102" s="17">
        <f t="shared" si="66"/>
        <v>0</v>
      </c>
      <c r="J102" s="17">
        <f t="shared" si="66"/>
        <v>0</v>
      </c>
      <c r="K102" s="17">
        <f t="shared" si="66"/>
        <v>0</v>
      </c>
      <c r="L102" s="17">
        <f t="shared" si="66"/>
        <v>0</v>
      </c>
      <c r="M102" s="17">
        <v>0</v>
      </c>
      <c r="N102" s="17">
        <v>0</v>
      </c>
      <c r="O102" s="17">
        <f aca="true" t="shared" si="67" ref="O102:P104">+O103</f>
        <v>0</v>
      </c>
      <c r="P102" s="17">
        <f t="shared" si="67"/>
        <v>0</v>
      </c>
    </row>
    <row r="103" spans="1:16" ht="25.5">
      <c r="A103" s="16" t="s">
        <v>223</v>
      </c>
      <c r="B103" s="67" t="s">
        <v>226</v>
      </c>
      <c r="C103" s="17">
        <f t="shared" si="66"/>
        <v>0</v>
      </c>
      <c r="D103" s="17">
        <f t="shared" si="66"/>
        <v>0</v>
      </c>
      <c r="E103" s="17">
        <f t="shared" si="66"/>
        <v>0</v>
      </c>
      <c r="F103" s="17">
        <f t="shared" si="66"/>
        <v>0</v>
      </c>
      <c r="G103" s="17">
        <f t="shared" si="66"/>
        <v>0</v>
      </c>
      <c r="H103" s="17">
        <f t="shared" si="66"/>
        <v>0</v>
      </c>
      <c r="I103" s="17">
        <f t="shared" si="66"/>
        <v>0</v>
      </c>
      <c r="J103" s="17">
        <f t="shared" si="66"/>
        <v>0</v>
      </c>
      <c r="K103" s="17">
        <f t="shared" si="66"/>
        <v>0</v>
      </c>
      <c r="L103" s="17">
        <f t="shared" si="66"/>
        <v>0</v>
      </c>
      <c r="M103" s="17">
        <v>0</v>
      </c>
      <c r="N103" s="17">
        <v>0</v>
      </c>
      <c r="O103" s="17">
        <f t="shared" si="67"/>
        <v>0</v>
      </c>
      <c r="P103" s="17">
        <f t="shared" si="67"/>
        <v>0</v>
      </c>
    </row>
    <row r="104" spans="1:16" ht="12.75">
      <c r="A104" s="32" t="s">
        <v>224</v>
      </c>
      <c r="B104" s="32" t="s">
        <v>227</v>
      </c>
      <c r="C104" s="17">
        <f t="shared" si="66"/>
        <v>0</v>
      </c>
      <c r="D104" s="17">
        <f t="shared" si="66"/>
        <v>0</v>
      </c>
      <c r="E104" s="17">
        <f t="shared" si="66"/>
        <v>0</v>
      </c>
      <c r="F104" s="17">
        <f t="shared" si="66"/>
        <v>0</v>
      </c>
      <c r="G104" s="17">
        <f t="shared" si="66"/>
        <v>0</v>
      </c>
      <c r="H104" s="17">
        <f t="shared" si="66"/>
        <v>0</v>
      </c>
      <c r="I104" s="17">
        <f t="shared" si="66"/>
        <v>0</v>
      </c>
      <c r="J104" s="17">
        <f t="shared" si="66"/>
        <v>0</v>
      </c>
      <c r="K104" s="17">
        <f t="shared" si="66"/>
        <v>0</v>
      </c>
      <c r="L104" s="17">
        <f t="shared" si="66"/>
        <v>0</v>
      </c>
      <c r="M104" s="17">
        <v>0</v>
      </c>
      <c r="N104" s="17">
        <v>0</v>
      </c>
      <c r="O104" s="17">
        <f t="shared" si="67"/>
        <v>0</v>
      </c>
      <c r="P104" s="17">
        <f t="shared" si="67"/>
        <v>0</v>
      </c>
    </row>
    <row r="105" spans="1:16" ht="12.75">
      <c r="A105" s="18" t="s">
        <v>225</v>
      </c>
      <c r="B105" s="18" t="s">
        <v>228</v>
      </c>
      <c r="C105" s="20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f>+D105+G105</f>
        <v>0</v>
      </c>
      <c r="K105" s="21">
        <f>+E105+H105</f>
        <v>0</v>
      </c>
      <c r="L105" s="21">
        <f>+F105+I105</f>
        <v>0</v>
      </c>
      <c r="M105" s="21">
        <v>0</v>
      </c>
      <c r="N105" s="21">
        <v>0</v>
      </c>
      <c r="O105" s="21">
        <f>+C105-J105</f>
        <v>0</v>
      </c>
      <c r="P105" s="21">
        <f>+K105-L105</f>
        <v>0</v>
      </c>
    </row>
    <row r="106" spans="1:16" ht="12.75">
      <c r="A106" s="32" t="s">
        <v>249</v>
      </c>
      <c r="B106" s="32" t="s">
        <v>250</v>
      </c>
      <c r="C106" s="17">
        <f>+C107+C110</f>
        <v>0</v>
      </c>
      <c r="D106" s="17">
        <f>+D107+D110</f>
        <v>0</v>
      </c>
      <c r="E106" s="17">
        <f aca="true" t="shared" si="68" ref="E106:L106">+E107+E110</f>
        <v>0</v>
      </c>
      <c r="F106" s="17">
        <f t="shared" si="68"/>
        <v>0</v>
      </c>
      <c r="G106" s="17">
        <f t="shared" si="68"/>
        <v>0</v>
      </c>
      <c r="H106" s="17">
        <f t="shared" si="68"/>
        <v>0</v>
      </c>
      <c r="I106" s="17">
        <f t="shared" si="68"/>
        <v>0</v>
      </c>
      <c r="J106" s="17">
        <f t="shared" si="68"/>
        <v>0</v>
      </c>
      <c r="K106" s="17">
        <f t="shared" si="68"/>
        <v>0</v>
      </c>
      <c r="L106" s="17">
        <f t="shared" si="68"/>
        <v>0</v>
      </c>
      <c r="M106" s="17">
        <v>0</v>
      </c>
      <c r="N106" s="17">
        <v>0</v>
      </c>
      <c r="O106" s="17">
        <f>+O107+O110</f>
        <v>0</v>
      </c>
      <c r="P106" s="17">
        <f>+P107+P110</f>
        <v>0</v>
      </c>
    </row>
    <row r="107" spans="1:16" ht="12.75">
      <c r="A107" s="16" t="s">
        <v>251</v>
      </c>
      <c r="B107" s="67" t="s">
        <v>252</v>
      </c>
      <c r="C107" s="17">
        <f t="shared" si="66"/>
        <v>0</v>
      </c>
      <c r="D107" s="17">
        <f t="shared" si="66"/>
        <v>0</v>
      </c>
      <c r="E107" s="17">
        <f t="shared" si="66"/>
        <v>0</v>
      </c>
      <c r="F107" s="17">
        <f t="shared" si="66"/>
        <v>0</v>
      </c>
      <c r="G107" s="17">
        <f t="shared" si="66"/>
        <v>0</v>
      </c>
      <c r="H107" s="17">
        <f t="shared" si="66"/>
        <v>0</v>
      </c>
      <c r="I107" s="17">
        <f t="shared" si="66"/>
        <v>0</v>
      </c>
      <c r="J107" s="17">
        <f t="shared" si="66"/>
        <v>0</v>
      </c>
      <c r="K107" s="17">
        <f t="shared" si="66"/>
        <v>0</v>
      </c>
      <c r="L107" s="17">
        <f t="shared" si="66"/>
        <v>0</v>
      </c>
      <c r="M107" s="17">
        <v>0</v>
      </c>
      <c r="N107" s="17">
        <v>0</v>
      </c>
      <c r="O107" s="17">
        <f>+O108</f>
        <v>0</v>
      </c>
      <c r="P107" s="17">
        <f>+P108</f>
        <v>0</v>
      </c>
    </row>
    <row r="108" spans="1:16" ht="12.75">
      <c r="A108" s="32" t="s">
        <v>253</v>
      </c>
      <c r="B108" s="32" t="s">
        <v>254</v>
      </c>
      <c r="C108" s="17">
        <f t="shared" si="66"/>
        <v>0</v>
      </c>
      <c r="D108" s="17">
        <f t="shared" si="66"/>
        <v>0</v>
      </c>
      <c r="E108" s="17">
        <f t="shared" si="66"/>
        <v>0</v>
      </c>
      <c r="F108" s="17">
        <f t="shared" si="66"/>
        <v>0</v>
      </c>
      <c r="G108" s="17">
        <f t="shared" si="66"/>
        <v>0</v>
      </c>
      <c r="H108" s="17">
        <f t="shared" si="66"/>
        <v>0</v>
      </c>
      <c r="I108" s="17">
        <f t="shared" si="66"/>
        <v>0</v>
      </c>
      <c r="J108" s="17">
        <f t="shared" si="66"/>
        <v>0</v>
      </c>
      <c r="K108" s="17">
        <f t="shared" si="66"/>
        <v>0</v>
      </c>
      <c r="L108" s="17">
        <f t="shared" si="66"/>
        <v>0</v>
      </c>
      <c r="M108" s="17">
        <v>0</v>
      </c>
      <c r="N108" s="17">
        <v>0</v>
      </c>
      <c r="O108" s="17">
        <f>+O109</f>
        <v>0</v>
      </c>
      <c r="P108" s="17">
        <f>+P109</f>
        <v>0</v>
      </c>
    </row>
    <row r="109" spans="1:16" ht="12.75">
      <c r="A109" s="18" t="s">
        <v>255</v>
      </c>
      <c r="B109" s="18" t="s">
        <v>256</v>
      </c>
      <c r="C109" s="20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f>+D109+G109</f>
        <v>0</v>
      </c>
      <c r="K109" s="21">
        <f>+E109+H109</f>
        <v>0</v>
      </c>
      <c r="L109" s="21">
        <f>+F109+I109</f>
        <v>0</v>
      </c>
      <c r="M109" s="21">
        <v>0</v>
      </c>
      <c r="N109" s="21">
        <v>0</v>
      </c>
      <c r="O109" s="21">
        <f>+C109-J109</f>
        <v>0</v>
      </c>
      <c r="P109" s="21">
        <f>+K109-L109</f>
        <v>0</v>
      </c>
    </row>
    <row r="110" spans="1:16" ht="12.75">
      <c r="A110" s="16" t="s">
        <v>257</v>
      </c>
      <c r="B110" s="67" t="s">
        <v>195</v>
      </c>
      <c r="C110" s="17">
        <f>+C111+C112</f>
        <v>0</v>
      </c>
      <c r="D110" s="17">
        <f>+D111+D112</f>
        <v>0</v>
      </c>
      <c r="E110" s="17">
        <f aca="true" t="shared" si="69" ref="E110:L110">+E111+E112</f>
        <v>0</v>
      </c>
      <c r="F110" s="17">
        <f t="shared" si="69"/>
        <v>0</v>
      </c>
      <c r="G110" s="17">
        <f t="shared" si="69"/>
        <v>0</v>
      </c>
      <c r="H110" s="17">
        <f t="shared" si="69"/>
        <v>0</v>
      </c>
      <c r="I110" s="17">
        <f t="shared" si="69"/>
        <v>0</v>
      </c>
      <c r="J110" s="17">
        <f t="shared" si="69"/>
        <v>0</v>
      </c>
      <c r="K110" s="17">
        <f t="shared" si="69"/>
        <v>0</v>
      </c>
      <c r="L110" s="17">
        <f t="shared" si="69"/>
        <v>0</v>
      </c>
      <c r="M110" s="17">
        <v>0</v>
      </c>
      <c r="N110" s="17">
        <v>0</v>
      </c>
      <c r="O110" s="17">
        <f>+O111+O112</f>
        <v>0</v>
      </c>
      <c r="P110" s="17">
        <f>+P111+P112</f>
        <v>0</v>
      </c>
    </row>
    <row r="111" spans="1:16" ht="12.75">
      <c r="A111" s="18" t="s">
        <v>258</v>
      </c>
      <c r="B111" s="18" t="s">
        <v>197</v>
      </c>
      <c r="C111" s="20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f aca="true" t="shared" si="70" ref="J111:L112">+D111+G111</f>
        <v>0</v>
      </c>
      <c r="K111" s="21">
        <f t="shared" si="70"/>
        <v>0</v>
      </c>
      <c r="L111" s="21">
        <f t="shared" si="70"/>
        <v>0</v>
      </c>
      <c r="M111" s="21">
        <v>0</v>
      </c>
      <c r="N111" s="21">
        <v>0</v>
      </c>
      <c r="O111" s="21">
        <f>+C111-J111</f>
        <v>0</v>
      </c>
      <c r="P111" s="21">
        <f>+K111-L111</f>
        <v>0</v>
      </c>
    </row>
    <row r="112" spans="1:16" ht="12.75">
      <c r="A112" s="18" t="s">
        <v>259</v>
      </c>
      <c r="B112" s="18" t="s">
        <v>203</v>
      </c>
      <c r="C112" s="20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f t="shared" si="70"/>
        <v>0</v>
      </c>
      <c r="K112" s="21">
        <f t="shared" si="70"/>
        <v>0</v>
      </c>
      <c r="L112" s="21">
        <f t="shared" si="70"/>
        <v>0</v>
      </c>
      <c r="M112" s="21">
        <v>0</v>
      </c>
      <c r="N112" s="21">
        <v>0</v>
      </c>
      <c r="O112" s="21">
        <f>+C112-J112</f>
        <v>0</v>
      </c>
      <c r="P112" s="21">
        <f>+K112-L112</f>
        <v>0</v>
      </c>
    </row>
    <row r="113" spans="1:16" ht="12.75">
      <c r="A113" s="29" t="s">
        <v>261</v>
      </c>
      <c r="B113" s="29" t="s">
        <v>262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f>C113-J113</f>
        <v>0</v>
      </c>
      <c r="P113" s="31">
        <f>+K113-L113</f>
        <v>0</v>
      </c>
    </row>
    <row r="114" spans="1:16" s="15" customFormat="1" ht="12.75">
      <c r="A114" s="80" t="s">
        <v>35</v>
      </c>
      <c r="B114" s="80"/>
      <c r="C114" s="66">
        <f>C7</f>
        <v>183543125000</v>
      </c>
      <c r="D114" s="66">
        <f aca="true" t="shared" si="71" ref="D114:L114">D7</f>
        <v>90462670150.63998</v>
      </c>
      <c r="E114" s="66">
        <f t="shared" si="71"/>
        <v>44074784319.27</v>
      </c>
      <c r="F114" s="66">
        <f t="shared" si="71"/>
        <v>4346653739.45</v>
      </c>
      <c r="G114" s="66">
        <f t="shared" si="71"/>
        <v>1200361310.6599998</v>
      </c>
      <c r="H114" s="66">
        <f t="shared" si="71"/>
        <v>4472359475.88</v>
      </c>
      <c r="I114" s="66">
        <f t="shared" si="71"/>
        <v>4678218413.5</v>
      </c>
      <c r="J114" s="66">
        <f t="shared" si="71"/>
        <v>91663031461.29999</v>
      </c>
      <c r="K114" s="66">
        <f t="shared" si="71"/>
        <v>48547143795.149994</v>
      </c>
      <c r="L114" s="66">
        <f t="shared" si="71"/>
        <v>9024872152.95</v>
      </c>
      <c r="M114" s="66">
        <f>K114/C114*100</f>
        <v>26.449993043950837</v>
      </c>
      <c r="N114" s="66">
        <f>+L114/C114*100</f>
        <v>4.917030890124597</v>
      </c>
      <c r="O114" s="66">
        <f>O7</f>
        <v>91880093538.7</v>
      </c>
      <c r="P114" s="66">
        <f>P7</f>
        <v>39522271642.2</v>
      </c>
    </row>
    <row r="115" ht="12.75">
      <c r="C115" s="25"/>
    </row>
    <row r="117" spans="4:16" ht="12.75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4:9" ht="12.75">
      <c r="D118" s="38"/>
      <c r="E118" s="38"/>
      <c r="F118" s="38"/>
      <c r="G118" s="38"/>
      <c r="H118" s="38"/>
      <c r="I118" s="38"/>
    </row>
  </sheetData>
  <sheetProtection/>
  <mergeCells count="13">
    <mergeCell ref="P5:P6"/>
    <mergeCell ref="A1:P1"/>
    <mergeCell ref="A2:P2"/>
    <mergeCell ref="A3:P3"/>
    <mergeCell ref="A5:A6"/>
    <mergeCell ref="B5:B6"/>
    <mergeCell ref="A114:B114"/>
    <mergeCell ref="D5:F5"/>
    <mergeCell ref="G5:I5"/>
    <mergeCell ref="J5:L5"/>
    <mergeCell ref="M5:N5"/>
    <mergeCell ref="O5:O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2023-04-17T19:35:36Z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2.00000000000000</vt:lpwstr>
  </property>
  <property fmtid="{D5CDD505-2E9C-101B-9397-08002B2CF9AE}" pid="8" name="Fecha de publicación">
    <vt:lpwstr/>
  </property>
</Properties>
</file>